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14352" windowHeight="4656"/>
  </bookViews>
  <sheets>
    <sheet name="2019 № 4  пров.фин." sheetId="9" r:id="rId1"/>
  </sheets>
  <definedNames>
    <definedName name="_xlnm.Print_Area" localSheetId="0">'2019 № 4  пров.фин.'!$A$1:$N$122</definedName>
  </definedNames>
  <calcPr calcId="145621" calcOnSave="0"/>
</workbook>
</file>

<file path=xl/calcChain.xml><?xml version="1.0" encoding="utf-8"?>
<calcChain xmlns="http://schemas.openxmlformats.org/spreadsheetml/2006/main">
  <c r="I81" i="9" l="1"/>
  <c r="D67" i="9"/>
  <c r="I41" i="9"/>
  <c r="D34" i="9"/>
  <c r="D27" i="9" l="1"/>
  <c r="D28" i="9"/>
  <c r="D29" i="9"/>
  <c r="I26" i="9"/>
  <c r="H26" i="9"/>
  <c r="I100" i="9" l="1"/>
  <c r="I84" i="9"/>
  <c r="I122" i="9" s="1"/>
  <c r="H84" i="9"/>
  <c r="H122" i="9" s="1"/>
  <c r="D60" i="9"/>
  <c r="D122" i="9" l="1"/>
  <c r="D84" i="9"/>
  <c r="I82" i="9"/>
  <c r="H81" i="9"/>
  <c r="I42" i="9" l="1"/>
  <c r="H42" i="9"/>
  <c r="D25" i="9"/>
  <c r="I117" i="9" l="1"/>
  <c r="H117" i="9"/>
  <c r="G117" i="9"/>
  <c r="F117" i="9"/>
  <c r="E117" i="9"/>
  <c r="I116" i="9"/>
  <c r="H116" i="9"/>
  <c r="G116" i="9"/>
  <c r="F116" i="9"/>
  <c r="E116" i="9"/>
  <c r="E115" i="9" s="1"/>
  <c r="D114" i="9"/>
  <c r="D113" i="9"/>
  <c r="D112" i="9"/>
  <c r="D111" i="9"/>
  <c r="D110" i="9"/>
  <c r="D109" i="9"/>
  <c r="D107" i="9"/>
  <c r="I106" i="9"/>
  <c r="I105" i="9" s="1"/>
  <c r="H106" i="9"/>
  <c r="G106" i="9"/>
  <c r="G105" i="9" s="1"/>
  <c r="F106" i="9"/>
  <c r="E106" i="9"/>
  <c r="E105" i="9" s="1"/>
  <c r="H105" i="9"/>
  <c r="D104" i="9"/>
  <c r="I101" i="9"/>
  <c r="I99" i="9" s="1"/>
  <c r="H101" i="9"/>
  <c r="G101" i="9"/>
  <c r="F101" i="9"/>
  <c r="E101" i="9"/>
  <c r="H100" i="9"/>
  <c r="G100" i="9"/>
  <c r="G99" i="9" s="1"/>
  <c r="F100" i="9"/>
  <c r="F99" i="9" s="1"/>
  <c r="E100" i="9"/>
  <c r="D98" i="9"/>
  <c r="D96" i="9"/>
  <c r="D94" i="9"/>
  <c r="D93" i="9"/>
  <c r="D91" i="9"/>
  <c r="D89" i="9"/>
  <c r="D88" i="9"/>
  <c r="D87" i="9"/>
  <c r="I83" i="9"/>
  <c r="I121" i="9" s="1"/>
  <c r="H83" i="9"/>
  <c r="H121" i="9" s="1"/>
  <c r="G83" i="9"/>
  <c r="G121" i="9" s="1"/>
  <c r="F83" i="9"/>
  <c r="F121" i="9" s="1"/>
  <c r="E83" i="9"/>
  <c r="E121" i="9" s="1"/>
  <c r="H82" i="9"/>
  <c r="H80" i="9" s="1"/>
  <c r="G82" i="9"/>
  <c r="F82" i="9"/>
  <c r="E82" i="9"/>
  <c r="G81" i="9"/>
  <c r="G80" i="9" s="1"/>
  <c r="F81" i="9"/>
  <c r="F80" i="9" s="1"/>
  <c r="E81" i="9"/>
  <c r="D79" i="9"/>
  <c r="D78" i="9"/>
  <c r="D77" i="9"/>
  <c r="D76" i="9"/>
  <c r="D75" i="9"/>
  <c r="D74" i="9"/>
  <c r="D73" i="9"/>
  <c r="D72" i="9"/>
  <c r="D71" i="9"/>
  <c r="D70" i="9"/>
  <c r="D69" i="9"/>
  <c r="D68" i="9"/>
  <c r="D66" i="9"/>
  <c r="D65" i="9"/>
  <c r="D64" i="9"/>
  <c r="D62" i="9"/>
  <c r="D61" i="9"/>
  <c r="D59" i="9"/>
  <c r="D58" i="9"/>
  <c r="D57" i="9"/>
  <c r="D54" i="9"/>
  <c r="D53" i="9"/>
  <c r="D52" i="9"/>
  <c r="D50" i="9"/>
  <c r="D49" i="9"/>
  <c r="D48" i="9"/>
  <c r="D47" i="9"/>
  <c r="D46" i="9"/>
  <c r="D45" i="9"/>
  <c r="G42" i="9"/>
  <c r="F42" i="9"/>
  <c r="E42" i="9"/>
  <c r="I40" i="9"/>
  <c r="H41" i="9"/>
  <c r="G41" i="9"/>
  <c r="F41" i="9"/>
  <c r="E41" i="9"/>
  <c r="E40" i="9" s="1"/>
  <c r="D39" i="9"/>
  <c r="D38" i="9"/>
  <c r="D37" i="9"/>
  <c r="D36" i="9"/>
  <c r="D35" i="9"/>
  <c r="D32" i="9"/>
  <c r="D30" i="9"/>
  <c r="D26" i="9"/>
  <c r="D23" i="9"/>
  <c r="D21" i="9"/>
  <c r="D20" i="9"/>
  <c r="D19" i="9"/>
  <c r="G119" i="9" l="1"/>
  <c r="F120" i="9"/>
  <c r="F40" i="9"/>
  <c r="F115" i="9"/>
  <c r="H99" i="9"/>
  <c r="H119" i="9"/>
  <c r="D100" i="9"/>
  <c r="G40" i="9"/>
  <c r="G120" i="9"/>
  <c r="D116" i="9"/>
  <c r="E120" i="9"/>
  <c r="I120" i="9"/>
  <c r="D81" i="9"/>
  <c r="I80" i="9"/>
  <c r="H120" i="9"/>
  <c r="D101" i="9"/>
  <c r="D106" i="9"/>
  <c r="D105" i="9" s="1"/>
  <c r="H115" i="9"/>
  <c r="D121" i="9"/>
  <c r="D117" i="9"/>
  <c r="I115" i="9"/>
  <c r="G118" i="9"/>
  <c r="I119" i="9"/>
  <c r="D82" i="9"/>
  <c r="H40" i="9"/>
  <c r="D42" i="9"/>
  <c r="E80" i="9"/>
  <c r="E99" i="9"/>
  <c r="F105" i="9"/>
  <c r="G115" i="9"/>
  <c r="D41" i="9"/>
  <c r="E119" i="9"/>
  <c r="F119" i="9"/>
  <c r="D83" i="9"/>
  <c r="I118" i="9" l="1"/>
  <c r="D115" i="9"/>
  <c r="F118" i="9"/>
  <c r="H118" i="9"/>
  <c r="D99" i="9"/>
  <c r="D120" i="9"/>
  <c r="D80" i="9"/>
  <c r="D119" i="9"/>
  <c r="E118" i="9"/>
  <c r="D40" i="9"/>
  <c r="D118" i="9" l="1"/>
</calcChain>
</file>

<file path=xl/sharedStrings.xml><?xml version="1.0" encoding="utf-8"?>
<sst xmlns="http://schemas.openxmlformats.org/spreadsheetml/2006/main" count="309" uniqueCount="130">
  <si>
    <t xml:space="preserve">Приложение № 3 </t>
  </si>
  <si>
    <t xml:space="preserve">Мероприятия </t>
  </si>
  <si>
    <t>Срок исполнения мероприятия</t>
  </si>
  <si>
    <t>Источник ресурсного обеспечения</t>
  </si>
  <si>
    <t>Всего (тыс.руб.)</t>
  </si>
  <si>
    <t>Объем финансового обеспечения (тыс. руб.), срок исполнения по годам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</si>
  <si>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</si>
  <si>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2016-2020 годы</t>
  </si>
  <si>
    <t>КБ</t>
  </si>
  <si>
    <t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</t>
  </si>
  <si>
    <t>Бюджет ПМР</t>
  </si>
  <si>
    <t>Присмотр и уход за детьми в муниципальных дошкольных образовательных учреждениях, реализующих образовательную программу дошкольного образования</t>
  </si>
  <si>
    <t>ВСЕГО Подпрограмма 1. "Развитие системы дошкольного образования"</t>
  </si>
  <si>
    <t>ИТОГО</t>
  </si>
  <si>
    <t>Субвенции на обеспечение бесплатным питанием, обучающихся в младших классах (1-4 включительно) в муниципальных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</si>
  <si>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организациях по основным общеобразовательным программам</t>
  </si>
  <si>
    <t>ВСЕГО Подпрограмма 2. "Развитие системы общего образования"</t>
  </si>
  <si>
    <t>Субвенции на организацию и обеспечение оздоровления и отдыха детей</t>
  </si>
  <si>
    <t>ВСЕГО Подпрограмма 3. "Развитие системы дополнительного образования, отдыха, оздоровления и занятости детей и подростков"</t>
  </si>
  <si>
    <t xml:space="preserve">ВСЕГО Подпрограмма 4. «Одаренные дети Пограничного муниципального района» </t>
  </si>
  <si>
    <t>5. Отдельные мероприятия программы</t>
  </si>
  <si>
    <t>Руководство и управление в сфере установленных функций органов местного самоуправления</t>
  </si>
  <si>
    <t>Расходы на содержание и обеспечение деятельности (оказание услуг, выполнение работ) муниципальных учреждений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</si>
  <si>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</si>
  <si>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ВСЕГО 5. Отдельные мероприятия программы</t>
  </si>
  <si>
    <t>ВСЕГО по Программе</t>
  </si>
  <si>
    <t>Ответственный за выполнение мероприятия подпрограммы</t>
  </si>
  <si>
    <t>Отдел народного образования администрации ПМР, МКУ «ЦОД МОУ ПМР»</t>
  </si>
  <si>
    <t>Подпрограмма 1. "Развитие системы дошкольного образования"</t>
  </si>
  <si>
    <t>Реализация образовательных программ дошкольного образования</t>
  </si>
  <si>
    <t>Питание и содержание детей в дошкольных образовательных учреждениях</t>
  </si>
  <si>
    <t>Итого</t>
  </si>
  <si>
    <t>Реализация образовательных программ начального, общего,основного общего и среднего образования</t>
  </si>
  <si>
    <t>Укрепление материально-технической базы образовательных учреждений</t>
  </si>
  <si>
    <t xml:space="preserve">Подпрограмма 3. "Развитие системы дополнительного образования, отдыха, оздоровления и занятости детей и подростков" </t>
  </si>
  <si>
    <t>Реализация дополнительных общеобразовательных программ и обеспечение условий их предоставления</t>
  </si>
  <si>
    <t>Организация и обеспечение отдыха и занятости детей и подростков</t>
  </si>
  <si>
    <t>Мероприятия по организации отдыха, оздоровления и занятости детей в каникулярное время</t>
  </si>
  <si>
    <t>Подпрограмма 4. "Одаренные дети Пограничного муниципального района"</t>
  </si>
  <si>
    <t>Создание условий для развития и самореализации одаренных детей</t>
  </si>
  <si>
    <t>Отдел народного образования администрации ПМР, Администрация Пограничного муниципального района</t>
  </si>
  <si>
    <t>Ресурсное обеспечение реализации муниципальной программы "Развитие образования Пограничного муниципального района" на 2016-2020 годы</t>
  </si>
  <si>
    <t xml:space="preserve"> администрации Пограничного муниципального</t>
  </si>
  <si>
    <t>Присмотр и уход за детьми в муниципальных образовательных учреждениях</t>
  </si>
  <si>
    <t>Мероприятия по обеспечению безопасности в муниципальных учреждениях</t>
  </si>
  <si>
    <t>Внебюджетные источники</t>
  </si>
  <si>
    <t>Приложение № 1 к муниципальной программе</t>
  </si>
  <si>
    <t>"Развитие образования Пограничного</t>
  </si>
  <si>
    <t>муниципального района на 2016-2020 годы,</t>
  </si>
  <si>
    <t>Пограничного муниципального района</t>
  </si>
  <si>
    <t>Укрепление материально-технической базы дошкольных образовательных учреждений</t>
  </si>
  <si>
    <t>сентябрь, 2016</t>
  </si>
  <si>
    <t>Предоставление субсидий бюджетным учреждениям на иные цели</t>
  </si>
  <si>
    <t>Освещение территории   МБДОУ "Детский сад "Светлячок ПМР"</t>
  </si>
  <si>
    <t>Установка системы видеорегистрации по периметру территорий (зданий) дошкольных образовательных учреждений:  МБДОУ "Детский сад № 3 "Ручеек ПМР", МБДОУ "Детский сад № 4 "Солнышко ПМР", МБДОУ "Детский сад "Светлячок ПМР"</t>
  </si>
  <si>
    <t>Отдел народного образования администрации ПМР, МКУ «ЦОД МОУ ПМР»,образовательные организации</t>
  </si>
  <si>
    <t>Отдел народного образования администрации ПМР, МКУ «ЦОД МОУ ПМР»,образовательная организация</t>
  </si>
  <si>
    <t>2017-2020 годы</t>
  </si>
  <si>
    <t xml:space="preserve">Мероприятия по выявлению и развитию одарённых детей </t>
  </si>
  <si>
    <t>Научно- методические, организационно - педагогические мероприятия</t>
  </si>
  <si>
    <t>Организация и повышение квалификации, переподготовка работников МКУ " ЦОД МОУ ПМР"</t>
  </si>
  <si>
    <t>Установка системы видеорегистрации по периметру территорий (зданий): МБОУ "Жариковская средняя общеобразовательная  школа ПМР" - детские сады, МБОУ ДОД "ДЮСШ"</t>
  </si>
  <si>
    <t>Мероприятия, направленные на военно - патриотическое воспитание детей и молодёжи</t>
  </si>
  <si>
    <t xml:space="preserve"> Организация работы военно-патриотического клуба "Гродековец,военно - полевые сборы школьников ( питание)</t>
  </si>
  <si>
    <t xml:space="preserve"> района от 18.01.2016  года    № 08</t>
  </si>
  <si>
    <t>Подпрограмма 2. "Развитие системы общего образования"</t>
  </si>
  <si>
    <t>Установка системы контроля и управления доступом и аудиодомофона</t>
  </si>
  <si>
    <t>Установка домофонов 11 шт.*12000</t>
  </si>
  <si>
    <t>100000-30786,03</t>
  </si>
  <si>
    <t>Установк системы контроля и управления доступом и аудиодомофона</t>
  </si>
  <si>
    <t>сентябрь, октябрь 2017</t>
  </si>
  <si>
    <t>Домофоны 5*12000</t>
  </si>
  <si>
    <t>215000-15000+231300=431300</t>
  </si>
  <si>
    <t>Освещение территории МБОУ "Жариковская средняя общеобразовательная  школа ПМР", филиалы  с.Нестеровка,с. Богуславка, с.Барабаш-Левада</t>
  </si>
  <si>
    <t>Предоставление единовременной компенсационной выплаты, ежемесячной доплаты молодым специалистам</t>
  </si>
  <si>
    <t>2018-2020 годы</t>
  </si>
  <si>
    <t>Научно - методические, организационно - педагогические мероприятия ( проведение единого государственного экзамена)</t>
  </si>
  <si>
    <t>Ограждение территорий общеобразовательных учреждений</t>
  </si>
  <si>
    <t xml:space="preserve"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работ). </t>
  </si>
  <si>
    <t>Сергеевка, СОШ № 1, отд.1</t>
  </si>
  <si>
    <t>Мероприятия по проведению ремонтных работ, систем жизнеобеспечения</t>
  </si>
  <si>
    <t>611 мб</t>
  </si>
  <si>
    <t>кб</t>
  </si>
  <si>
    <t>сентябрь - октябрь 2018</t>
  </si>
  <si>
    <t>09.11.2018 611 мол.специал.: Жар - 0, СОШ № 2 - 0, Серг. -28,06, СОШ № 1 -84,76   , Баран. -15,62 =128,44</t>
  </si>
  <si>
    <t>188,88+23,6 псд</t>
  </si>
  <si>
    <t>утвержденной постановлением администрации</t>
  </si>
  <si>
    <t>к муниципальной программе «Развитие образования Пограничного муниципального района» на 2016 - 2020 годы, утвержденной постановлением</t>
  </si>
  <si>
    <t>00014, 00001</t>
  </si>
  <si>
    <t>мб 611 59440,58-128,44( мол.сп.)</t>
  </si>
  <si>
    <t>2018-2020</t>
  </si>
  <si>
    <t>Субвенции на обеспечение  питанием детей, обучающихся в  в муниципальных образовательных учреждениях</t>
  </si>
  <si>
    <t>льгота 5-11</t>
  </si>
  <si>
    <t>Меры социальной поддержки педагогическим работникам муниципальных образовательных организаций</t>
  </si>
  <si>
    <t>Мероприятия по обеспечению безопасности (лабораторные испытания электрооборудования, обработка деревянных конструкций, огнетушители,утилизация опасных отходов, паспорта на отходы 1-4 кл.,паспорта электробезопасности, ремонт,установка системы АПС,вывод систем на пульт управления диспетчера, прочие  мероприятия по обеспечению безопасности)</t>
  </si>
  <si>
    <t>364,1+148,92=513,02 Сергеевка -АПС, СОШ № 1- АПС+Богусоавка  спорт.зал. АПС 69,91</t>
  </si>
  <si>
    <t>14+1</t>
  </si>
  <si>
    <t>Мероприятия по обеспечению безопасности в муниципальных учреждениях (установка системы контроля и управления доступом и аудиодомофона, установка системы видеорегистрации, лабораторные испытания электрооборудования  МБОУ ДО " ЦДО ПМР", МБОУ ДО " ДЮСШ ПМР")</t>
  </si>
  <si>
    <t>Ограждение территории МБДОУ "Детский сад №1 ПМР",МБДОУ "Детский сад № 2  ПМР"</t>
  </si>
  <si>
    <t>Предоставление субсидий бюджетным учреждениям на иные цели: приобретение мебели, технологического оборудования в столовые, приобретение запасных частей для автотранспорта, посуды,спец.одежды,поверка приборов учёта тепловой энергии и т.д.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</si>
  <si>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 ) МБОУ " Жариковская СОШ ПМР", с. Жариково</t>
  </si>
  <si>
    <t>2019-2020</t>
  </si>
  <si>
    <t>Строительство детской дошкольной организации в п.Пограничный на 140 мест</t>
  </si>
  <si>
    <t>Проектно - изыскательские работы</t>
  </si>
  <si>
    <t>2019-2020 годы</t>
  </si>
  <si>
    <t>Управление жизнеобеспечения имушественных отношений, землепользования и градостроительства администрации ПМР</t>
  </si>
  <si>
    <t>Субсидии на капитальный ремонт зданий, в чсти ремонта кровли, замены окон</t>
  </si>
  <si>
    <t>Проведение капитального, текущего ремонта зданий,благоустройство территорий,проверка достоверности определения сметной стоимости объекта</t>
  </si>
  <si>
    <t>00028 софин.</t>
  </si>
  <si>
    <t>00017+00028</t>
  </si>
  <si>
    <t>2016г.-183,5,   2017г.-1716,68,   2018г.-1850,46,  2019 - 105,6-спорт.21,3=</t>
  </si>
  <si>
    <t>Сборы - 101,5, Гродековец - 80=181,5  2019 - сборы 110+грод 50,5</t>
  </si>
  <si>
    <t>Центр 60, СОШ № 1 60- кит.дети. 2019 -центр 94,0 китайцы 72 сош № 1</t>
  </si>
  <si>
    <t>1% спорт.зал Жариково софин.</t>
  </si>
  <si>
    <t>Проведение капитального, текущего ремонта зданий, спортивных залов, замена оконных конструкций, кровли, ремонт систем жизнеобеспечения, установка септика, благоустройство территорий, проверка достоверности определения сметной стоимости объектов, в т.ч.капитальный ремонт здания МБОУ " ПСОШ № 1", отделение 1 под столовую: разработка псд, ремонтные работы,кап.ремонт спортивного зала  МБОУ " Жариковская СОШ ПМР", капитальный ремонт кровли МБОУ " Сергеевская СОШ ПМР"</t>
  </si>
  <si>
    <t>лаборат.152,8+ пропитка132,2-90,2=42,0=194,80</t>
  </si>
  <si>
    <t>итого на 06.06.00030 826,14 - 194,8 = 631,34</t>
  </si>
  <si>
    <t>4463,41-35,96 спорт.зал</t>
  </si>
  <si>
    <t>ФБ</t>
  </si>
  <si>
    <t>2016-2020</t>
  </si>
  <si>
    <t xml:space="preserve"> Капитальный ремонт зданий, в части ремонта кровли, замены окон ( софинансирование) итого, в т.ч.</t>
  </si>
  <si>
    <t>МБДОУ«Детский сад № 1 общеразвивающего вида Пограничного муниципального района»/Пограничный район, п.Пограничный ( кровля, 97 окон)</t>
  </si>
  <si>
    <t>МБДОУ «Детский сад № 2 общеразвивающего вида Пограничного муниципального района»/Пограничный район, п.Пограничный ( кровля)</t>
  </si>
  <si>
    <t>МБДОУ«Детский сад № 3 " Ручеёк" общеразвивающего вида Пограничного муниципального района»/Пограничный район, п.Пограничный ( 55 окон)</t>
  </si>
  <si>
    <t xml:space="preserve">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зала) МБОУ " Жариковская СОШ ПМР", с. Жариково ( софинансирование)</t>
  </si>
  <si>
    <t xml:space="preserve"> Капитальный ремонт зданий, в чсти ремонта кровли, замены окон ( софинансирование): 2020 г. - замена 21 окна МБОУ " ПСОШ № 1 ПМР"</t>
  </si>
  <si>
    <t xml:space="preserve">Капитальный ремонт или монтаж автоматической системы пожарной сигнализации, разработка проектно - сметной документации для капитального ремонта АПС ( софинансирование) </t>
  </si>
  <si>
    <t>4 учр.*120,0 ( К.А.В.) - ДОУ № 1,2,3,4</t>
  </si>
  <si>
    <t>СОШ № 1- 3 зд. Барановка - 1, Сергеевка - 1, Жариково - 7: Бог - 1, Нк=нст - 2,Б-Л -2, Жар -2. Итого Жар -7. Всего 12*120 =1440,0</t>
  </si>
  <si>
    <t>от 21.06.2019       №   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</si>
</sst>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Alignment="1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zoomScaleNormal="100" zoomScaleSheetLayoutView="40" workbookViewId="0">
      <pane xSplit="1" topLeftCell="C1" activePane="topRight" state="frozen"/>
      <selection activeCell="A10" sqref="A10"/>
      <selection pane="topRight" activeCell="F8" sqref="F8:J8"/>
    </sheetView>
  </sheetViews>
  <sheetFormatPr defaultColWidth="9.109375" defaultRowHeight="13.8" x14ac:dyDescent="0.25"/>
  <cols>
    <col min="1" max="1" width="37" style="1" customWidth="1"/>
    <col min="2" max="2" width="16.5546875" style="1" customWidth="1"/>
    <col min="3" max="3" width="21" style="1" customWidth="1"/>
    <col min="4" max="4" width="19.33203125" style="1" customWidth="1"/>
    <col min="5" max="5" width="16.109375" style="1" customWidth="1"/>
    <col min="6" max="6" width="17" style="1" customWidth="1"/>
    <col min="7" max="7" width="15.88671875" style="1" customWidth="1"/>
    <col min="8" max="8" width="16.6640625" style="1" customWidth="1"/>
    <col min="9" max="9" width="16.33203125" style="1" customWidth="1"/>
    <col min="10" max="10" width="26.109375" style="1" customWidth="1"/>
    <col min="11" max="11" width="0.44140625" style="1" customWidth="1"/>
    <col min="12" max="12" width="9.109375" style="1" hidden="1" customWidth="1"/>
    <col min="13" max="13" width="9" style="1" hidden="1" customWidth="1"/>
    <col min="14" max="14" width="27" style="1" hidden="1" customWidth="1"/>
    <col min="15" max="16" width="9.109375" style="1"/>
    <col min="17" max="17" width="15.88671875" style="1" customWidth="1"/>
    <col min="18" max="16384" width="9.109375" style="1"/>
  </cols>
  <sheetData>
    <row r="1" spans="1:11" ht="15" customHeight="1" x14ac:dyDescent="0.25">
      <c r="F1" s="109" t="s">
        <v>46</v>
      </c>
      <c r="G1" s="109"/>
      <c r="H1" s="109"/>
      <c r="I1" s="109"/>
      <c r="J1" s="109"/>
    </row>
    <row r="2" spans="1:11" x14ac:dyDescent="0.25">
      <c r="F2" s="19" t="s">
        <v>47</v>
      </c>
      <c r="G2" s="19"/>
      <c r="H2" s="19"/>
      <c r="I2" s="19"/>
    </row>
    <row r="3" spans="1:11" x14ac:dyDescent="0.25">
      <c r="F3" s="19" t="s">
        <v>48</v>
      </c>
      <c r="G3" s="19"/>
      <c r="H3" s="19"/>
      <c r="I3" s="19"/>
    </row>
    <row r="4" spans="1:11" x14ac:dyDescent="0.25">
      <c r="F4" s="19" t="s">
        <v>86</v>
      </c>
      <c r="G4" s="19"/>
      <c r="H4" s="19"/>
      <c r="I4" s="19"/>
    </row>
    <row r="5" spans="1:11" x14ac:dyDescent="0.25">
      <c r="F5" s="110" t="s">
        <v>49</v>
      </c>
      <c r="G5" s="110"/>
      <c r="H5" s="110"/>
      <c r="I5" s="110"/>
      <c r="J5" s="110"/>
    </row>
    <row r="6" spans="1:11" x14ac:dyDescent="0.25">
      <c r="F6" s="19" t="s">
        <v>129</v>
      </c>
      <c r="G6" s="33"/>
      <c r="H6" s="19"/>
      <c r="I6" s="19"/>
    </row>
    <row r="8" spans="1:11" ht="15" customHeight="1" x14ac:dyDescent="0.25">
      <c r="F8" s="109" t="s">
        <v>0</v>
      </c>
      <c r="G8" s="109"/>
      <c r="H8" s="109"/>
      <c r="I8" s="109"/>
      <c r="J8" s="109"/>
    </row>
    <row r="9" spans="1:11" ht="30.75" customHeight="1" x14ac:dyDescent="0.25">
      <c r="F9" s="109" t="s">
        <v>87</v>
      </c>
      <c r="G9" s="109"/>
      <c r="H9" s="109"/>
      <c r="I9" s="109"/>
      <c r="J9" s="109"/>
    </row>
    <row r="10" spans="1:11" ht="15.75" customHeight="1" x14ac:dyDescent="0.25">
      <c r="F10" s="109" t="s">
        <v>42</v>
      </c>
      <c r="G10" s="109"/>
      <c r="H10" s="109"/>
      <c r="I10" s="109"/>
      <c r="J10" s="109"/>
    </row>
    <row r="11" spans="1:11" ht="15.75" customHeight="1" x14ac:dyDescent="0.25">
      <c r="F11" s="109" t="s">
        <v>64</v>
      </c>
      <c r="G11" s="109"/>
      <c r="H11" s="109"/>
      <c r="I11" s="109"/>
    </row>
    <row r="12" spans="1:11" ht="15" customHeight="1" x14ac:dyDescent="0.25">
      <c r="F12" s="48"/>
      <c r="G12" s="48"/>
      <c r="H12" s="48"/>
      <c r="I12" s="48"/>
    </row>
    <row r="13" spans="1:11" ht="37.5" customHeight="1" x14ac:dyDescent="0.25">
      <c r="A13" s="108" t="s">
        <v>41</v>
      </c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1" ht="18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ht="86.25" customHeight="1" x14ac:dyDescent="0.25">
      <c r="A15" s="90" t="s">
        <v>1</v>
      </c>
      <c r="B15" s="90" t="s">
        <v>2</v>
      </c>
      <c r="C15" s="90" t="s">
        <v>3</v>
      </c>
      <c r="D15" s="90" t="s">
        <v>4</v>
      </c>
      <c r="E15" s="90" t="s">
        <v>5</v>
      </c>
      <c r="F15" s="90"/>
      <c r="G15" s="90"/>
      <c r="H15" s="90"/>
      <c r="I15" s="90"/>
      <c r="J15" s="90" t="s">
        <v>26</v>
      </c>
      <c r="K15" s="2"/>
    </row>
    <row r="16" spans="1:11" ht="18" x14ac:dyDescent="0.25">
      <c r="A16" s="90"/>
      <c r="B16" s="90"/>
      <c r="C16" s="90"/>
      <c r="D16" s="90"/>
      <c r="E16" s="43">
        <v>2016</v>
      </c>
      <c r="F16" s="43">
        <v>2017</v>
      </c>
      <c r="G16" s="43">
        <v>2018</v>
      </c>
      <c r="H16" s="43">
        <v>2019</v>
      </c>
      <c r="I16" s="43">
        <v>2020</v>
      </c>
      <c r="J16" s="90"/>
      <c r="K16" s="2"/>
    </row>
    <row r="17" spans="1:19" ht="17.399999999999999" x14ac:dyDescent="0.25">
      <c r="A17" s="79" t="s">
        <v>28</v>
      </c>
      <c r="B17" s="79"/>
      <c r="C17" s="79"/>
      <c r="D17" s="79"/>
      <c r="E17" s="79"/>
      <c r="F17" s="79"/>
      <c r="G17" s="79"/>
      <c r="H17" s="79"/>
      <c r="I17" s="79"/>
      <c r="J17" s="79"/>
      <c r="K17" s="2"/>
    </row>
    <row r="18" spans="1:19" ht="17.399999999999999" x14ac:dyDescent="0.3">
      <c r="A18" s="106" t="s">
        <v>29</v>
      </c>
      <c r="B18" s="106"/>
      <c r="C18" s="106"/>
      <c r="D18" s="106"/>
      <c r="E18" s="106"/>
      <c r="F18" s="106"/>
      <c r="G18" s="106"/>
      <c r="H18" s="106"/>
      <c r="I18" s="106"/>
      <c r="J18" s="106"/>
      <c r="K18" s="2"/>
    </row>
    <row r="19" spans="1:19" ht="142.19999999999999" customHeight="1" x14ac:dyDescent="0.25">
      <c r="A19" s="8" t="s">
        <v>6</v>
      </c>
      <c r="B19" s="43" t="s">
        <v>7</v>
      </c>
      <c r="C19" s="43" t="s">
        <v>8</v>
      </c>
      <c r="D19" s="35">
        <f>E19+F19+G19+H19+I19</f>
        <v>216972.11</v>
      </c>
      <c r="E19" s="8">
        <v>35517</v>
      </c>
      <c r="F19" s="8">
        <v>37708.199999999997</v>
      </c>
      <c r="G19" s="23">
        <v>43028.91</v>
      </c>
      <c r="H19" s="44">
        <v>50359</v>
      </c>
      <c r="I19" s="44">
        <v>50359</v>
      </c>
      <c r="J19" s="43" t="s">
        <v>55</v>
      </c>
      <c r="K19" s="2"/>
      <c r="O19" s="1" t="s">
        <v>82</v>
      </c>
    </row>
    <row r="20" spans="1:19" ht="141" customHeight="1" x14ac:dyDescent="0.25">
      <c r="A20" s="8" t="s">
        <v>9</v>
      </c>
      <c r="B20" s="43" t="s">
        <v>7</v>
      </c>
      <c r="C20" s="43" t="s">
        <v>10</v>
      </c>
      <c r="D20" s="35">
        <f t="shared" ref="D20:D39" si="0">E20+F20+G20+H20+I20</f>
        <v>144006.01999999999</v>
      </c>
      <c r="E20" s="12">
        <v>24981.49</v>
      </c>
      <c r="F20" s="23">
        <v>24442.7</v>
      </c>
      <c r="G20" s="23">
        <v>30509.46</v>
      </c>
      <c r="H20" s="23">
        <v>31297.919999999998</v>
      </c>
      <c r="I20" s="23">
        <v>32774.449999999997</v>
      </c>
      <c r="J20" s="43" t="s">
        <v>55</v>
      </c>
      <c r="K20" s="100"/>
      <c r="L20" s="100"/>
      <c r="M20" s="100"/>
      <c r="N20" s="100"/>
      <c r="O20" s="107" t="s">
        <v>81</v>
      </c>
      <c r="P20" s="107"/>
      <c r="Q20" s="107"/>
    </row>
    <row r="21" spans="1:19" ht="131.25" customHeight="1" x14ac:dyDescent="0.25">
      <c r="A21" s="8" t="s">
        <v>52</v>
      </c>
      <c r="B21" s="43" t="s">
        <v>7</v>
      </c>
      <c r="C21" s="43" t="s">
        <v>10</v>
      </c>
      <c r="D21" s="35">
        <f t="shared" si="0"/>
        <v>1190.6799999999998</v>
      </c>
      <c r="E21" s="10">
        <v>119.45</v>
      </c>
      <c r="F21" s="10">
        <v>123.34</v>
      </c>
      <c r="G21" s="44">
        <v>368.78</v>
      </c>
      <c r="H21" s="44">
        <v>579.11</v>
      </c>
      <c r="I21" s="44">
        <v>0</v>
      </c>
      <c r="J21" s="43" t="s">
        <v>55</v>
      </c>
      <c r="K21" s="100"/>
      <c r="L21" s="100"/>
      <c r="M21" s="100"/>
      <c r="N21" s="100"/>
      <c r="O21" s="73" t="s">
        <v>88</v>
      </c>
      <c r="P21" s="73"/>
      <c r="Q21" s="73"/>
      <c r="R21" s="73"/>
    </row>
    <row r="22" spans="1:19" ht="54.75" customHeight="1" x14ac:dyDescent="0.25">
      <c r="A22" s="105" t="s">
        <v>11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2"/>
    </row>
    <row r="23" spans="1:19" ht="100.5" customHeight="1" x14ac:dyDescent="0.25">
      <c r="A23" s="45" t="s">
        <v>30</v>
      </c>
      <c r="B23" s="43" t="s">
        <v>7</v>
      </c>
      <c r="C23" s="43" t="s">
        <v>10</v>
      </c>
      <c r="D23" s="41">
        <f t="shared" si="0"/>
        <v>8006.08</v>
      </c>
      <c r="E23" s="43">
        <v>2192.54</v>
      </c>
      <c r="F23" s="43">
        <v>1051.2</v>
      </c>
      <c r="G23" s="44">
        <v>1478.34</v>
      </c>
      <c r="H23" s="44">
        <v>1642</v>
      </c>
      <c r="I23" s="44">
        <v>1642</v>
      </c>
      <c r="J23" s="43" t="s">
        <v>27</v>
      </c>
      <c r="K23" s="2"/>
      <c r="O23" s="75"/>
      <c r="P23" s="75"/>
      <c r="Q23" s="75"/>
    </row>
    <row r="24" spans="1:19" ht="17.399999999999999" x14ac:dyDescent="0.25">
      <c r="A24" s="79" t="s">
        <v>50</v>
      </c>
      <c r="B24" s="79"/>
      <c r="C24" s="79"/>
      <c r="D24" s="79"/>
      <c r="E24" s="79"/>
      <c r="F24" s="79"/>
      <c r="G24" s="79"/>
      <c r="H24" s="79"/>
      <c r="I24" s="79"/>
      <c r="J24" s="79"/>
      <c r="K24" s="2"/>
    </row>
    <row r="25" spans="1:19" ht="54" x14ac:dyDescent="0.25">
      <c r="A25" s="11" t="s">
        <v>106</v>
      </c>
      <c r="B25" s="49" t="s">
        <v>104</v>
      </c>
      <c r="C25" s="10" t="s">
        <v>8</v>
      </c>
      <c r="D25" s="50">
        <f t="shared" si="0"/>
        <v>1860.61</v>
      </c>
      <c r="E25" s="64">
        <v>0</v>
      </c>
      <c r="F25" s="64">
        <v>0</v>
      </c>
      <c r="G25" s="64">
        <v>0</v>
      </c>
      <c r="H25" s="49">
        <v>1860.61</v>
      </c>
      <c r="I25" s="64">
        <v>0</v>
      </c>
      <c r="J25" s="50"/>
      <c r="K25" s="2"/>
    </row>
    <row r="26" spans="1:19" ht="122.4" customHeight="1" x14ac:dyDescent="0.25">
      <c r="A26" s="11" t="s">
        <v>120</v>
      </c>
      <c r="B26" s="43" t="s">
        <v>104</v>
      </c>
      <c r="C26" s="43" t="s">
        <v>10</v>
      </c>
      <c r="D26" s="41">
        <f t="shared" si="0"/>
        <v>107.11000000000001</v>
      </c>
      <c r="E26" s="64">
        <v>0</v>
      </c>
      <c r="F26" s="64">
        <v>0</v>
      </c>
      <c r="G26" s="64">
        <v>0</v>
      </c>
      <c r="H26" s="44">
        <f>H27</f>
        <v>21.1</v>
      </c>
      <c r="I26" s="57">
        <f>I27+I28+I29</f>
        <v>86.01</v>
      </c>
      <c r="J26" s="43" t="s">
        <v>55</v>
      </c>
      <c r="K26" s="2"/>
      <c r="O26" s="73" t="s">
        <v>108</v>
      </c>
      <c r="P26" s="73"/>
      <c r="Q26" s="73"/>
    </row>
    <row r="27" spans="1:19" ht="108" x14ac:dyDescent="0.25">
      <c r="A27" s="11" t="s">
        <v>123</v>
      </c>
      <c r="B27" s="54">
        <v>2019</v>
      </c>
      <c r="C27" s="54" t="s">
        <v>10</v>
      </c>
      <c r="D27" s="55">
        <f t="shared" si="0"/>
        <v>21.1</v>
      </c>
      <c r="E27" s="64">
        <v>0</v>
      </c>
      <c r="F27" s="64">
        <v>0</v>
      </c>
      <c r="G27" s="64">
        <v>0</v>
      </c>
      <c r="H27" s="57">
        <v>21.1</v>
      </c>
      <c r="I27" s="54">
        <v>0</v>
      </c>
      <c r="J27" s="54" t="s">
        <v>55</v>
      </c>
      <c r="K27" s="2"/>
      <c r="O27" s="56"/>
      <c r="P27" s="56"/>
      <c r="Q27" s="56"/>
    </row>
    <row r="28" spans="1:19" ht="108" x14ac:dyDescent="0.25">
      <c r="A28" s="11" t="s">
        <v>121</v>
      </c>
      <c r="B28" s="54">
        <v>2020</v>
      </c>
      <c r="C28" s="54" t="s">
        <v>10</v>
      </c>
      <c r="D28" s="55">
        <f t="shared" si="0"/>
        <v>64.25</v>
      </c>
      <c r="E28" s="64">
        <v>0</v>
      </c>
      <c r="F28" s="64">
        <v>0</v>
      </c>
      <c r="G28" s="64">
        <v>0</v>
      </c>
      <c r="H28" s="57">
        <v>0</v>
      </c>
      <c r="I28" s="54">
        <v>64.25</v>
      </c>
      <c r="J28" s="54" t="s">
        <v>55</v>
      </c>
      <c r="K28" s="2"/>
      <c r="O28" s="56"/>
      <c r="P28" s="56"/>
      <c r="Q28" s="56"/>
    </row>
    <row r="29" spans="1:19" ht="108" x14ac:dyDescent="0.25">
      <c r="A29" s="11" t="s">
        <v>122</v>
      </c>
      <c r="B29" s="54">
        <v>2020</v>
      </c>
      <c r="C29" s="54" t="s">
        <v>10</v>
      </c>
      <c r="D29" s="55">
        <f t="shared" si="0"/>
        <v>21.76</v>
      </c>
      <c r="E29" s="64">
        <v>0</v>
      </c>
      <c r="F29" s="64">
        <v>0</v>
      </c>
      <c r="G29" s="64">
        <v>0</v>
      </c>
      <c r="H29" s="65">
        <v>0</v>
      </c>
      <c r="I29" s="54">
        <v>21.76</v>
      </c>
      <c r="J29" s="54" t="s">
        <v>55</v>
      </c>
      <c r="K29" s="2"/>
      <c r="O29" s="56"/>
      <c r="P29" s="56"/>
      <c r="Q29" s="56"/>
    </row>
    <row r="30" spans="1:19" ht="121.2" customHeight="1" x14ac:dyDescent="0.25">
      <c r="A30" s="8" t="s">
        <v>107</v>
      </c>
      <c r="B30" s="43" t="s">
        <v>7</v>
      </c>
      <c r="C30" s="43" t="s">
        <v>10</v>
      </c>
      <c r="D30" s="41">
        <f t="shared" si="0"/>
        <v>4194.3900000000003</v>
      </c>
      <c r="E30" s="10">
        <v>251.36</v>
      </c>
      <c r="F30" s="44">
        <v>2674.4</v>
      </c>
      <c r="G30" s="44">
        <v>240.14</v>
      </c>
      <c r="H30" s="44">
        <v>1028.49</v>
      </c>
      <c r="I30" s="43">
        <v>0</v>
      </c>
      <c r="J30" s="43" t="s">
        <v>55</v>
      </c>
      <c r="K30" s="100"/>
      <c r="L30" s="100"/>
      <c r="M30" s="100"/>
      <c r="N30" s="100"/>
      <c r="O30" s="73" t="s">
        <v>109</v>
      </c>
      <c r="P30" s="73"/>
      <c r="Q30" s="73"/>
      <c r="R30" s="4"/>
      <c r="S30" s="4"/>
    </row>
    <row r="31" spans="1:19" ht="39" customHeight="1" x14ac:dyDescent="0.25">
      <c r="A31" s="84" t="s">
        <v>102</v>
      </c>
      <c r="B31" s="85"/>
      <c r="C31" s="85"/>
      <c r="D31" s="85"/>
      <c r="E31" s="85"/>
      <c r="F31" s="85"/>
      <c r="G31" s="85"/>
      <c r="H31" s="85"/>
      <c r="I31" s="85"/>
      <c r="J31" s="86"/>
      <c r="K31" s="46"/>
      <c r="L31" s="46"/>
      <c r="M31" s="46"/>
      <c r="N31" s="46"/>
      <c r="O31" s="38"/>
      <c r="P31" s="38"/>
      <c r="Q31" s="38"/>
      <c r="R31" s="4"/>
      <c r="S31" s="4"/>
    </row>
    <row r="32" spans="1:19" ht="148.80000000000001" customHeight="1" x14ac:dyDescent="0.25">
      <c r="A32" s="8" t="s">
        <v>103</v>
      </c>
      <c r="B32" s="43">
        <v>2019</v>
      </c>
      <c r="C32" s="43" t="s">
        <v>8</v>
      </c>
      <c r="D32" s="41">
        <f t="shared" si="0"/>
        <v>5970</v>
      </c>
      <c r="E32" s="10">
        <v>0</v>
      </c>
      <c r="F32" s="44">
        <v>0</v>
      </c>
      <c r="G32" s="44">
        <v>0</v>
      </c>
      <c r="H32" s="44">
        <v>5970</v>
      </c>
      <c r="I32" s="43">
        <v>0</v>
      </c>
      <c r="J32" s="43" t="s">
        <v>105</v>
      </c>
      <c r="K32" s="46"/>
      <c r="L32" s="46"/>
      <c r="M32" s="46"/>
      <c r="N32" s="46"/>
      <c r="O32" s="38"/>
      <c r="P32" s="38"/>
      <c r="Q32" s="38"/>
      <c r="R32" s="4"/>
      <c r="S32" s="4"/>
    </row>
    <row r="33" spans="1:21" ht="17.399999999999999" x14ac:dyDescent="0.25">
      <c r="A33" s="79" t="s">
        <v>44</v>
      </c>
      <c r="B33" s="79"/>
      <c r="C33" s="79"/>
      <c r="D33" s="79"/>
      <c r="E33" s="79"/>
      <c r="F33" s="79"/>
      <c r="G33" s="79"/>
      <c r="H33" s="79"/>
      <c r="I33" s="79"/>
      <c r="J33" s="79"/>
      <c r="K33" s="2"/>
    </row>
    <row r="34" spans="1:21" ht="144" x14ac:dyDescent="0.25">
      <c r="A34" s="62" t="s">
        <v>126</v>
      </c>
      <c r="B34" s="62">
        <v>2020</v>
      </c>
      <c r="C34" s="62" t="s">
        <v>10</v>
      </c>
      <c r="D34" s="61">
        <f t="shared" si="0"/>
        <v>480</v>
      </c>
      <c r="E34" s="61">
        <v>0</v>
      </c>
      <c r="F34" s="61">
        <v>0</v>
      </c>
      <c r="G34" s="61">
        <v>0</v>
      </c>
      <c r="H34" s="61">
        <v>0</v>
      </c>
      <c r="I34" s="62">
        <v>480</v>
      </c>
      <c r="J34" s="62" t="s">
        <v>55</v>
      </c>
      <c r="K34" s="2"/>
      <c r="O34" s="87" t="s">
        <v>127</v>
      </c>
      <c r="P34" s="87"/>
      <c r="Q34" s="87"/>
    </row>
    <row r="35" spans="1:21" ht="162" x14ac:dyDescent="0.25">
      <c r="A35" s="45" t="s">
        <v>54</v>
      </c>
      <c r="B35" s="43" t="s">
        <v>7</v>
      </c>
      <c r="C35" s="43" t="s">
        <v>10</v>
      </c>
      <c r="D35" s="41">
        <f t="shared" si="0"/>
        <v>229.66</v>
      </c>
      <c r="E35" s="10">
        <v>94.66</v>
      </c>
      <c r="F35" s="43">
        <v>135</v>
      </c>
      <c r="G35" s="43">
        <v>0</v>
      </c>
      <c r="H35" s="43">
        <v>0</v>
      </c>
      <c r="I35" s="43">
        <v>0</v>
      </c>
      <c r="J35" s="43" t="s">
        <v>55</v>
      </c>
      <c r="K35" s="100"/>
      <c r="L35" s="104"/>
      <c r="M35" s="104"/>
      <c r="N35" s="104"/>
    </row>
    <row r="36" spans="1:21" ht="81" customHeight="1" x14ac:dyDescent="0.25">
      <c r="A36" s="21" t="s">
        <v>69</v>
      </c>
      <c r="B36" s="44" t="s">
        <v>70</v>
      </c>
      <c r="C36" s="44" t="s">
        <v>10</v>
      </c>
      <c r="D36" s="39">
        <f t="shared" si="0"/>
        <v>72</v>
      </c>
      <c r="E36" s="44">
        <v>0</v>
      </c>
      <c r="F36" s="44">
        <v>72</v>
      </c>
      <c r="G36" s="43">
        <v>0</v>
      </c>
      <c r="H36" s="43">
        <v>0</v>
      </c>
      <c r="I36" s="43">
        <v>0</v>
      </c>
      <c r="J36" s="43" t="s">
        <v>55</v>
      </c>
      <c r="K36" s="46"/>
      <c r="L36" s="47"/>
      <c r="M36" s="47"/>
      <c r="N36" s="47"/>
      <c r="O36" s="87" t="s">
        <v>71</v>
      </c>
      <c r="P36" s="87"/>
      <c r="Q36" s="87"/>
    </row>
    <row r="37" spans="1:21" ht="113.25" customHeight="1" x14ac:dyDescent="0.25">
      <c r="A37" s="21" t="s">
        <v>53</v>
      </c>
      <c r="B37" s="44" t="s">
        <v>7</v>
      </c>
      <c r="C37" s="44" t="s">
        <v>10</v>
      </c>
      <c r="D37" s="39">
        <f t="shared" si="0"/>
        <v>138.41999999999999</v>
      </c>
      <c r="E37" s="22">
        <v>69.209999999999994</v>
      </c>
      <c r="F37" s="44">
        <v>69.209999999999994</v>
      </c>
      <c r="G37" s="43">
        <v>0</v>
      </c>
      <c r="H37" s="43">
        <v>0</v>
      </c>
      <c r="I37" s="43">
        <v>0</v>
      </c>
      <c r="J37" s="43" t="s">
        <v>55</v>
      </c>
      <c r="K37" s="100"/>
      <c r="L37" s="104"/>
      <c r="M37" s="104"/>
      <c r="N37" s="104"/>
      <c r="O37" s="87" t="s">
        <v>68</v>
      </c>
      <c r="P37" s="87"/>
      <c r="Q37" s="87"/>
    </row>
    <row r="38" spans="1:21" ht="117.75" customHeight="1" x14ac:dyDescent="0.25">
      <c r="A38" s="21" t="s">
        <v>98</v>
      </c>
      <c r="B38" s="44" t="s">
        <v>7</v>
      </c>
      <c r="C38" s="44" t="s">
        <v>10</v>
      </c>
      <c r="D38" s="39">
        <f t="shared" si="0"/>
        <v>963.04</v>
      </c>
      <c r="E38" s="44">
        <v>25.5</v>
      </c>
      <c r="F38" s="44">
        <v>937.54</v>
      </c>
      <c r="G38" s="43">
        <v>0</v>
      </c>
      <c r="H38" s="43">
        <v>0</v>
      </c>
      <c r="I38" s="43">
        <v>0</v>
      </c>
      <c r="J38" s="43" t="s">
        <v>55</v>
      </c>
      <c r="K38" s="100"/>
      <c r="L38" s="100"/>
      <c r="M38" s="100"/>
      <c r="N38" s="100"/>
      <c r="O38" s="87"/>
      <c r="P38" s="87"/>
      <c r="Q38" s="87"/>
    </row>
    <row r="39" spans="1:21" ht="139.5" customHeight="1" x14ac:dyDescent="0.25">
      <c r="A39" s="23" t="s">
        <v>52</v>
      </c>
      <c r="B39" s="44" t="s">
        <v>57</v>
      </c>
      <c r="C39" s="44" t="s">
        <v>10</v>
      </c>
      <c r="D39" s="39">
        <f t="shared" si="0"/>
        <v>723.09</v>
      </c>
      <c r="E39" s="44">
        <v>0</v>
      </c>
      <c r="F39" s="44">
        <v>97.24</v>
      </c>
      <c r="G39" s="44">
        <v>87.16</v>
      </c>
      <c r="H39" s="44">
        <v>538.69000000000005</v>
      </c>
      <c r="I39" s="43">
        <v>0</v>
      </c>
      <c r="J39" s="43" t="s">
        <v>55</v>
      </c>
      <c r="K39" s="46"/>
      <c r="L39" s="46"/>
      <c r="M39" s="46"/>
      <c r="N39" s="46"/>
      <c r="O39" s="75">
        <v>30</v>
      </c>
      <c r="P39" s="75"/>
      <c r="Q39" s="75"/>
    </row>
    <row r="40" spans="1:21" ht="17.399999999999999" x14ac:dyDescent="0.25">
      <c r="A40" s="101" t="s">
        <v>12</v>
      </c>
      <c r="B40" s="36"/>
      <c r="C40" s="59" t="s">
        <v>31</v>
      </c>
      <c r="D40" s="36">
        <f>D41+D42</f>
        <v>384827.19999999995</v>
      </c>
      <c r="E40" s="36">
        <f>E41+E42</f>
        <v>63251.210000000006</v>
      </c>
      <c r="F40" s="36">
        <f t="shared" ref="F40:I40" si="1">F41+F42</f>
        <v>67310.83</v>
      </c>
      <c r="G40" s="26">
        <f t="shared" si="1"/>
        <v>75712.790000000008</v>
      </c>
      <c r="H40" s="26">
        <f t="shared" si="1"/>
        <v>93296.92</v>
      </c>
      <c r="I40" s="26">
        <f t="shared" si="1"/>
        <v>85255.45</v>
      </c>
      <c r="J40" s="71"/>
      <c r="K40" s="2"/>
    </row>
    <row r="41" spans="1:21" ht="17.399999999999999" x14ac:dyDescent="0.25">
      <c r="A41" s="101"/>
      <c r="B41" s="36"/>
      <c r="C41" s="59" t="s">
        <v>10</v>
      </c>
      <c r="D41" s="36">
        <f>E41+F41+G41+H41+I41</f>
        <v>160024.47999999998</v>
      </c>
      <c r="E41" s="26">
        <f>E20+E23+E30+E35+E38+E37+E21+E39</f>
        <v>27734.210000000003</v>
      </c>
      <c r="F41" s="26">
        <f>F20+F23+F30+F35+F38+F37+F21+F39+F36</f>
        <v>29602.630000000005</v>
      </c>
      <c r="G41" s="26">
        <f>G20+G23+G30+G35+G38+G37+G21+G39+G36</f>
        <v>32683.879999999997</v>
      </c>
      <c r="H41" s="26">
        <f>H20+H23+H30+H35+H38+H37+H21+H39+H36+H26</f>
        <v>35107.31</v>
      </c>
      <c r="I41" s="26">
        <f>I20+I23+I30+I35+I38+I37+I21+I39+I36+I34</f>
        <v>34896.449999999997</v>
      </c>
      <c r="J41" s="71"/>
      <c r="K41" s="2"/>
    </row>
    <row r="42" spans="1:21" ht="24.75" customHeight="1" x14ac:dyDescent="0.25">
      <c r="A42" s="102"/>
      <c r="B42" s="27"/>
      <c r="C42" s="60" t="s">
        <v>8</v>
      </c>
      <c r="D42" s="28">
        <f>E42+F42+G42+H42+I42</f>
        <v>224802.72</v>
      </c>
      <c r="E42" s="28">
        <f>E19</f>
        <v>35517</v>
      </c>
      <c r="F42" s="28">
        <f>F19</f>
        <v>37708.199999999997</v>
      </c>
      <c r="G42" s="28">
        <f>G19</f>
        <v>43028.91</v>
      </c>
      <c r="H42" s="28">
        <f>H19+H32+H25</f>
        <v>58189.61</v>
      </c>
      <c r="I42" s="28">
        <f>I19+I32+I25</f>
        <v>50359</v>
      </c>
      <c r="J42" s="103"/>
      <c r="K42" s="2"/>
    </row>
    <row r="43" spans="1:21" ht="24.75" customHeight="1" x14ac:dyDescent="0.25">
      <c r="A43" s="79" t="s">
        <v>65</v>
      </c>
      <c r="B43" s="79"/>
      <c r="C43" s="79"/>
      <c r="D43" s="79"/>
      <c r="E43" s="79"/>
      <c r="F43" s="79"/>
      <c r="G43" s="79"/>
      <c r="H43" s="79"/>
      <c r="I43" s="79"/>
      <c r="J43" s="79"/>
      <c r="K43" s="2"/>
    </row>
    <row r="44" spans="1:21" ht="26.25" customHeight="1" x14ac:dyDescent="0.25">
      <c r="A44" s="99" t="s">
        <v>32</v>
      </c>
      <c r="B44" s="99"/>
      <c r="C44" s="99"/>
      <c r="D44" s="99"/>
      <c r="E44" s="99"/>
      <c r="F44" s="99"/>
      <c r="G44" s="99"/>
      <c r="H44" s="99"/>
      <c r="I44" s="99"/>
      <c r="J44" s="99"/>
      <c r="K44" s="2"/>
    </row>
    <row r="45" spans="1:21" ht="169.2" customHeight="1" x14ac:dyDescent="0.25">
      <c r="A45" s="45" t="s">
        <v>78</v>
      </c>
      <c r="B45" s="43" t="s">
        <v>7</v>
      </c>
      <c r="C45" s="43" t="s">
        <v>10</v>
      </c>
      <c r="D45" s="29">
        <f>E45+F45+G45+H45+I45</f>
        <v>271013.78999999998</v>
      </c>
      <c r="E45" s="16">
        <v>48653.74</v>
      </c>
      <c r="F45" s="44">
        <v>48387.8</v>
      </c>
      <c r="G45" s="44">
        <v>59312.14</v>
      </c>
      <c r="H45" s="44">
        <v>56728.76</v>
      </c>
      <c r="I45" s="44">
        <v>57931.35</v>
      </c>
      <c r="J45" s="43" t="s">
        <v>55</v>
      </c>
      <c r="K45" s="72"/>
      <c r="L45" s="73"/>
      <c r="M45" s="73"/>
      <c r="N45" s="73"/>
      <c r="O45" s="73" t="s">
        <v>89</v>
      </c>
      <c r="P45" s="73"/>
      <c r="Q45" s="73"/>
      <c r="R45" s="4"/>
      <c r="S45" s="4"/>
      <c r="T45" s="4"/>
      <c r="U45" s="4"/>
    </row>
    <row r="46" spans="1:21" ht="175.2" customHeight="1" x14ac:dyDescent="0.25">
      <c r="A46" s="45" t="s">
        <v>99</v>
      </c>
      <c r="B46" s="43" t="s">
        <v>7</v>
      </c>
      <c r="C46" s="43" t="s">
        <v>10</v>
      </c>
      <c r="D46" s="29">
        <f t="shared" ref="D46:D79" si="2">E46+F46+G46+H46+I46</f>
        <v>4243.66</v>
      </c>
      <c r="E46" s="16">
        <v>256.11</v>
      </c>
      <c r="F46" s="44">
        <v>2239.2199999999998</v>
      </c>
      <c r="G46" s="44">
        <v>1059.6199999999999</v>
      </c>
      <c r="H46" s="44">
        <v>688.71</v>
      </c>
      <c r="I46" s="44">
        <v>0</v>
      </c>
      <c r="J46" s="43" t="s">
        <v>55</v>
      </c>
      <c r="K46" s="72"/>
      <c r="L46" s="73"/>
      <c r="M46" s="73"/>
      <c r="N46" s="73"/>
      <c r="O46" s="73" t="s">
        <v>88</v>
      </c>
      <c r="P46" s="73"/>
      <c r="Q46" s="73"/>
      <c r="R46" s="73"/>
    </row>
    <row r="47" spans="1:21" ht="139.94999999999999" customHeight="1" x14ac:dyDescent="0.25">
      <c r="A47" s="12" t="s">
        <v>76</v>
      </c>
      <c r="B47" s="10" t="s">
        <v>75</v>
      </c>
      <c r="C47" s="10" t="s">
        <v>10</v>
      </c>
      <c r="D47" s="31">
        <f t="shared" si="2"/>
        <v>7.93</v>
      </c>
      <c r="E47" s="10">
        <v>0</v>
      </c>
      <c r="F47" s="65">
        <v>0</v>
      </c>
      <c r="G47" s="44">
        <v>7.93</v>
      </c>
      <c r="H47" s="65">
        <v>0</v>
      </c>
      <c r="I47" s="65">
        <v>0</v>
      </c>
      <c r="J47" s="43" t="s">
        <v>55</v>
      </c>
      <c r="K47" s="37"/>
      <c r="L47" s="38"/>
      <c r="M47" s="38"/>
      <c r="N47" s="38"/>
      <c r="O47" s="38">
        <v>32</v>
      </c>
      <c r="P47" s="38"/>
      <c r="Q47" s="38"/>
      <c r="R47" s="38"/>
    </row>
    <row r="48" spans="1:21" ht="120" customHeight="1" x14ac:dyDescent="0.25">
      <c r="A48" s="12" t="s">
        <v>74</v>
      </c>
      <c r="B48" s="10" t="s">
        <v>75</v>
      </c>
      <c r="C48" s="10" t="s">
        <v>10</v>
      </c>
      <c r="D48" s="29">
        <f t="shared" si="2"/>
        <v>128.44</v>
      </c>
      <c r="E48" s="10">
        <v>0</v>
      </c>
      <c r="F48" s="10">
        <v>0</v>
      </c>
      <c r="G48" s="44">
        <v>128.44</v>
      </c>
      <c r="H48" s="65">
        <v>0</v>
      </c>
      <c r="I48" s="65">
        <v>0</v>
      </c>
      <c r="J48" s="43" t="s">
        <v>55</v>
      </c>
      <c r="K48" s="37"/>
      <c r="L48" s="38"/>
      <c r="M48" s="38"/>
      <c r="N48" s="38"/>
      <c r="O48" s="73" t="s">
        <v>84</v>
      </c>
      <c r="P48" s="73"/>
      <c r="Q48" s="73"/>
      <c r="R48" s="38"/>
    </row>
    <row r="49" spans="1:19" ht="117.6" customHeight="1" x14ac:dyDescent="0.25">
      <c r="A49" s="12" t="s">
        <v>93</v>
      </c>
      <c r="B49" s="10">
        <v>2018</v>
      </c>
      <c r="C49" s="43" t="s">
        <v>8</v>
      </c>
      <c r="D49" s="29">
        <f t="shared" si="2"/>
        <v>650.74</v>
      </c>
      <c r="E49" s="10">
        <v>0</v>
      </c>
      <c r="F49" s="10">
        <v>0</v>
      </c>
      <c r="G49" s="44">
        <v>650.74</v>
      </c>
      <c r="H49" s="65">
        <v>0</v>
      </c>
      <c r="I49" s="65">
        <v>0</v>
      </c>
      <c r="J49" s="43" t="s">
        <v>55</v>
      </c>
      <c r="K49" s="37"/>
      <c r="L49" s="38"/>
      <c r="M49" s="38"/>
      <c r="N49" s="38"/>
      <c r="O49" s="38"/>
      <c r="P49" s="38"/>
      <c r="Q49" s="38"/>
      <c r="R49" s="38"/>
    </row>
    <row r="50" spans="1:19" ht="144" x14ac:dyDescent="0.25">
      <c r="A50" s="8" t="s">
        <v>15</v>
      </c>
      <c r="B50" s="43" t="s">
        <v>7</v>
      </c>
      <c r="C50" s="43" t="s">
        <v>8</v>
      </c>
      <c r="D50" s="29">
        <f t="shared" si="2"/>
        <v>612550.09</v>
      </c>
      <c r="E50" s="10">
        <v>108752</v>
      </c>
      <c r="F50" s="9">
        <v>110711</v>
      </c>
      <c r="G50" s="44">
        <v>115669.09</v>
      </c>
      <c r="H50" s="44">
        <v>138709</v>
      </c>
      <c r="I50" s="44">
        <v>138709</v>
      </c>
      <c r="J50" s="43" t="s">
        <v>55</v>
      </c>
      <c r="O50" s="1" t="s">
        <v>82</v>
      </c>
    </row>
    <row r="51" spans="1:19" ht="17.399999999999999" x14ac:dyDescent="0.25">
      <c r="A51" s="79" t="s">
        <v>43</v>
      </c>
      <c r="B51" s="79"/>
      <c r="C51" s="79"/>
      <c r="D51" s="79"/>
      <c r="E51" s="79"/>
      <c r="F51" s="79"/>
      <c r="G51" s="79"/>
      <c r="H51" s="79"/>
      <c r="I51" s="79"/>
      <c r="J51" s="79"/>
    </row>
    <row r="52" spans="1:19" ht="108" x14ac:dyDescent="0.25">
      <c r="A52" s="8" t="s">
        <v>14</v>
      </c>
      <c r="B52" s="43" t="s">
        <v>7</v>
      </c>
      <c r="C52" s="43" t="s">
        <v>8</v>
      </c>
      <c r="D52" s="29">
        <f t="shared" si="2"/>
        <v>14488</v>
      </c>
      <c r="E52" s="10">
        <v>3385</v>
      </c>
      <c r="F52" s="43">
        <v>3477</v>
      </c>
      <c r="G52" s="44">
        <v>3813</v>
      </c>
      <c r="H52" s="44">
        <v>0</v>
      </c>
      <c r="I52" s="44">
        <v>3813</v>
      </c>
      <c r="J52" s="43" t="s">
        <v>55</v>
      </c>
    </row>
    <row r="53" spans="1:19" ht="120" customHeight="1" x14ac:dyDescent="0.25">
      <c r="A53" s="8" t="s">
        <v>91</v>
      </c>
      <c r="B53" s="43" t="s">
        <v>90</v>
      </c>
      <c r="C53" s="43" t="s">
        <v>8</v>
      </c>
      <c r="D53" s="29">
        <f t="shared" si="2"/>
        <v>13438.2</v>
      </c>
      <c r="E53" s="10">
        <v>0</v>
      </c>
      <c r="F53" s="43">
        <v>0</v>
      </c>
      <c r="G53" s="44">
        <v>1356.75</v>
      </c>
      <c r="H53" s="44">
        <v>12081.45</v>
      </c>
      <c r="I53" s="44">
        <v>0</v>
      </c>
      <c r="J53" s="43" t="s">
        <v>55</v>
      </c>
      <c r="O53" s="6" t="s">
        <v>92</v>
      </c>
    </row>
    <row r="54" spans="1:19" ht="123.6" customHeight="1" x14ac:dyDescent="0.25">
      <c r="A54" s="12" t="s">
        <v>30</v>
      </c>
      <c r="B54" s="10" t="s">
        <v>7</v>
      </c>
      <c r="C54" s="10" t="s">
        <v>10</v>
      </c>
      <c r="D54" s="31">
        <f t="shared" si="2"/>
        <v>1430.95</v>
      </c>
      <c r="E54" s="10">
        <v>247</v>
      </c>
      <c r="F54" s="10">
        <v>193.86</v>
      </c>
      <c r="G54" s="44">
        <v>230.09</v>
      </c>
      <c r="H54" s="44">
        <v>380</v>
      </c>
      <c r="I54" s="44">
        <v>380</v>
      </c>
      <c r="J54" s="10" t="s">
        <v>55</v>
      </c>
      <c r="O54" s="75"/>
      <c r="P54" s="75"/>
      <c r="Q54" s="75"/>
    </row>
    <row r="55" spans="1:19" ht="35.25" customHeight="1" x14ac:dyDescent="0.25">
      <c r="A55" s="96"/>
      <c r="B55" s="97"/>
      <c r="C55" s="97"/>
      <c r="D55" s="97"/>
      <c r="E55" s="97"/>
      <c r="F55" s="97"/>
      <c r="G55" s="97"/>
      <c r="H55" s="97"/>
      <c r="I55" s="97"/>
      <c r="J55" s="98"/>
    </row>
    <row r="56" spans="1:19" ht="33" customHeight="1" x14ac:dyDescent="0.25">
      <c r="A56" s="81" t="s">
        <v>33</v>
      </c>
      <c r="B56" s="81"/>
      <c r="C56" s="81"/>
      <c r="D56" s="81"/>
      <c r="E56" s="81"/>
      <c r="F56" s="81"/>
      <c r="G56" s="81"/>
      <c r="H56" s="81"/>
      <c r="I56" s="81"/>
      <c r="J56" s="81"/>
    </row>
    <row r="57" spans="1:19" ht="135.75" customHeight="1" x14ac:dyDescent="0.25">
      <c r="A57" s="11" t="s">
        <v>106</v>
      </c>
      <c r="B57" s="10" t="s">
        <v>7</v>
      </c>
      <c r="C57" s="10" t="s">
        <v>8</v>
      </c>
      <c r="D57" s="31">
        <f t="shared" si="2"/>
        <v>25305.33</v>
      </c>
      <c r="E57" s="10">
        <v>733.93</v>
      </c>
      <c r="F57" s="10">
        <v>6687.56</v>
      </c>
      <c r="G57" s="44">
        <v>7427.32</v>
      </c>
      <c r="H57" s="44">
        <v>10456.52</v>
      </c>
      <c r="I57" s="44">
        <v>0</v>
      </c>
      <c r="J57" s="10" t="s">
        <v>55</v>
      </c>
      <c r="O57" s="73"/>
      <c r="P57" s="73"/>
      <c r="Q57" s="73"/>
      <c r="R57" s="73"/>
    </row>
    <row r="58" spans="1:19" ht="127.2" customHeight="1" x14ac:dyDescent="0.25">
      <c r="A58" s="11" t="s">
        <v>125</v>
      </c>
      <c r="B58" s="10" t="s">
        <v>7</v>
      </c>
      <c r="C58" s="10" t="s">
        <v>10</v>
      </c>
      <c r="D58" s="31">
        <f t="shared" si="2"/>
        <v>3863.88</v>
      </c>
      <c r="E58" s="44">
        <v>183.5</v>
      </c>
      <c r="F58" s="44">
        <v>1716.68</v>
      </c>
      <c r="G58" s="44">
        <v>1850.46</v>
      </c>
      <c r="H58" s="44">
        <v>105.62</v>
      </c>
      <c r="I58" s="44">
        <v>7.62</v>
      </c>
      <c r="J58" s="10" t="s">
        <v>55</v>
      </c>
      <c r="O58" s="73" t="s">
        <v>110</v>
      </c>
      <c r="P58" s="73"/>
      <c r="Q58" s="73"/>
      <c r="R58" s="38"/>
    </row>
    <row r="59" spans="1:19" ht="204" customHeight="1" x14ac:dyDescent="0.25">
      <c r="A59" s="11" t="s">
        <v>100</v>
      </c>
      <c r="B59" s="10" t="s">
        <v>104</v>
      </c>
      <c r="C59" s="10" t="s">
        <v>8</v>
      </c>
      <c r="D59" s="31">
        <f t="shared" si="2"/>
        <v>383.32</v>
      </c>
      <c r="E59" s="10">
        <v>0</v>
      </c>
      <c r="F59" s="10">
        <v>0</v>
      </c>
      <c r="G59" s="44">
        <v>0</v>
      </c>
      <c r="H59" s="67">
        <v>383.32</v>
      </c>
      <c r="I59" s="44">
        <v>0</v>
      </c>
      <c r="J59" s="10" t="s">
        <v>56</v>
      </c>
      <c r="O59" s="38"/>
      <c r="P59" s="38"/>
      <c r="Q59" s="38"/>
      <c r="R59" s="38"/>
    </row>
    <row r="60" spans="1:19" ht="190.8" customHeight="1" x14ac:dyDescent="0.25">
      <c r="A60" s="11" t="s">
        <v>100</v>
      </c>
      <c r="B60" s="10" t="s">
        <v>104</v>
      </c>
      <c r="C60" s="10" t="s">
        <v>118</v>
      </c>
      <c r="D60" s="31">
        <f t="shared" si="2"/>
        <v>2811.04</v>
      </c>
      <c r="E60" s="10">
        <v>0</v>
      </c>
      <c r="F60" s="10">
        <v>0</v>
      </c>
      <c r="G60" s="53">
        <v>0</v>
      </c>
      <c r="H60" s="53">
        <v>2811.04</v>
      </c>
      <c r="I60" s="53">
        <v>0</v>
      </c>
      <c r="J60" s="10" t="s">
        <v>55</v>
      </c>
      <c r="O60" s="52"/>
      <c r="P60" s="52"/>
      <c r="Q60" s="52"/>
      <c r="R60" s="52"/>
    </row>
    <row r="61" spans="1:19" ht="210.6" customHeight="1" x14ac:dyDescent="0.25">
      <c r="A61" s="11" t="s">
        <v>124</v>
      </c>
      <c r="B61" s="10" t="s">
        <v>104</v>
      </c>
      <c r="C61" s="10" t="s">
        <v>10</v>
      </c>
      <c r="D61" s="31">
        <f t="shared" si="2"/>
        <v>35.96</v>
      </c>
      <c r="E61" s="10">
        <v>0</v>
      </c>
      <c r="F61" s="10">
        <v>0</v>
      </c>
      <c r="G61" s="44">
        <v>0</v>
      </c>
      <c r="H61" s="44">
        <v>35.96</v>
      </c>
      <c r="I61" s="44">
        <v>0</v>
      </c>
      <c r="J61" s="10" t="s">
        <v>55</v>
      </c>
      <c r="O61" s="73" t="s">
        <v>113</v>
      </c>
      <c r="P61" s="73"/>
      <c r="Q61" s="38"/>
      <c r="R61" s="38"/>
    </row>
    <row r="62" spans="1:19" ht="357.6" customHeight="1" x14ac:dyDescent="0.25">
      <c r="A62" s="12" t="s">
        <v>114</v>
      </c>
      <c r="B62" s="10" t="s">
        <v>7</v>
      </c>
      <c r="C62" s="10" t="s">
        <v>10</v>
      </c>
      <c r="D62" s="31">
        <f t="shared" si="2"/>
        <v>15388.11</v>
      </c>
      <c r="E62" s="44">
        <v>1042.27</v>
      </c>
      <c r="F62" s="44">
        <v>7869.59</v>
      </c>
      <c r="G62" s="44">
        <v>2048.8000000000002</v>
      </c>
      <c r="H62" s="44">
        <v>4427.45</v>
      </c>
      <c r="I62" s="44">
        <v>0</v>
      </c>
      <c r="J62" s="10" t="s">
        <v>55</v>
      </c>
      <c r="K62" s="72"/>
      <c r="L62" s="73"/>
      <c r="M62" s="73"/>
      <c r="N62" s="73"/>
      <c r="O62" s="73" t="s">
        <v>117</v>
      </c>
      <c r="P62" s="73"/>
      <c r="Q62" s="73"/>
      <c r="R62" s="73"/>
      <c r="S62" s="4"/>
    </row>
    <row r="63" spans="1:19" ht="35.25" customHeight="1" x14ac:dyDescent="0.25">
      <c r="A63" s="79" t="s">
        <v>44</v>
      </c>
      <c r="B63" s="79"/>
      <c r="C63" s="79"/>
      <c r="D63" s="79"/>
      <c r="E63" s="79"/>
      <c r="F63" s="79"/>
      <c r="G63" s="79"/>
      <c r="H63" s="79"/>
      <c r="I63" s="79"/>
      <c r="J63" s="79"/>
    </row>
    <row r="64" spans="1:19" ht="36" x14ac:dyDescent="0.25">
      <c r="A64" s="92" t="s">
        <v>77</v>
      </c>
      <c r="B64" s="44" t="s">
        <v>7</v>
      </c>
      <c r="C64" s="44" t="s">
        <v>10</v>
      </c>
      <c r="D64" s="30">
        <f t="shared" si="2"/>
        <v>2488.6800000000003</v>
      </c>
      <c r="E64" s="24">
        <v>928.51</v>
      </c>
      <c r="F64" s="44">
        <v>450.72</v>
      </c>
      <c r="G64" s="44">
        <v>1109.45</v>
      </c>
      <c r="H64" s="43">
        <v>0</v>
      </c>
      <c r="I64" s="43">
        <v>0</v>
      </c>
      <c r="J64" s="90" t="s">
        <v>55</v>
      </c>
      <c r="O64" s="75" t="s">
        <v>79</v>
      </c>
      <c r="P64" s="75"/>
      <c r="Q64" s="75"/>
    </row>
    <row r="65" spans="1:20" ht="40.200000000000003" customHeight="1" x14ac:dyDescent="0.25">
      <c r="A65" s="93"/>
      <c r="B65" s="44" t="s">
        <v>7</v>
      </c>
      <c r="C65" s="44" t="s">
        <v>8</v>
      </c>
      <c r="D65" s="30">
        <f t="shared" si="2"/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90"/>
    </row>
    <row r="66" spans="1:20" ht="48.6" customHeight="1" x14ac:dyDescent="0.25">
      <c r="A66" s="94"/>
      <c r="B66" s="44" t="s">
        <v>51</v>
      </c>
      <c r="C66" s="44" t="s">
        <v>45</v>
      </c>
      <c r="D66" s="30">
        <f t="shared" si="2"/>
        <v>993.25</v>
      </c>
      <c r="E66" s="44">
        <v>993.25</v>
      </c>
      <c r="F66" s="44">
        <v>0</v>
      </c>
      <c r="G66" s="44">
        <v>0</v>
      </c>
      <c r="H66" s="43">
        <v>0</v>
      </c>
      <c r="I66" s="43">
        <v>0</v>
      </c>
      <c r="J66" s="90"/>
    </row>
    <row r="67" spans="1:20" ht="127.2" customHeight="1" x14ac:dyDescent="0.25">
      <c r="A67" s="66" t="s">
        <v>126</v>
      </c>
      <c r="B67" s="62">
        <v>2020</v>
      </c>
      <c r="C67" s="62" t="s">
        <v>10</v>
      </c>
      <c r="D67" s="30">
        <f t="shared" si="2"/>
        <v>1440</v>
      </c>
      <c r="E67" s="63">
        <v>0</v>
      </c>
      <c r="F67" s="63">
        <v>0</v>
      </c>
      <c r="G67" s="63">
        <v>0</v>
      </c>
      <c r="H67" s="62">
        <v>0</v>
      </c>
      <c r="I67" s="62">
        <v>1440</v>
      </c>
      <c r="J67" s="10" t="s">
        <v>55</v>
      </c>
      <c r="O67" s="6" t="s">
        <v>128</v>
      </c>
      <c r="P67" s="6"/>
      <c r="Q67" s="6"/>
    </row>
    <row r="68" spans="1:20" ht="33" customHeight="1" x14ac:dyDescent="0.25">
      <c r="A68" s="92" t="s">
        <v>66</v>
      </c>
      <c r="B68" s="92" t="s">
        <v>83</v>
      </c>
      <c r="C68" s="44" t="s">
        <v>10</v>
      </c>
      <c r="D68" s="30">
        <f t="shared" si="2"/>
        <v>162.33999999999997</v>
      </c>
      <c r="E68" s="44">
        <v>0</v>
      </c>
      <c r="F68" s="44">
        <v>131.88999999999999</v>
      </c>
      <c r="G68" s="44">
        <v>30.45</v>
      </c>
      <c r="H68" s="43">
        <v>0</v>
      </c>
      <c r="I68" s="43">
        <v>0</v>
      </c>
      <c r="J68" s="90" t="s">
        <v>55</v>
      </c>
      <c r="O68" s="19" t="s">
        <v>67</v>
      </c>
      <c r="P68" s="19"/>
      <c r="Q68" s="19"/>
    </row>
    <row r="69" spans="1:20" ht="24" customHeight="1" x14ac:dyDescent="0.25">
      <c r="A69" s="93"/>
      <c r="B69" s="93"/>
      <c r="C69" s="44" t="s">
        <v>8</v>
      </c>
      <c r="D69" s="30">
        <f t="shared" si="2"/>
        <v>0</v>
      </c>
      <c r="E69" s="44">
        <v>0</v>
      </c>
      <c r="F69" s="44">
        <v>0</v>
      </c>
      <c r="G69" s="43">
        <v>0</v>
      </c>
      <c r="H69" s="43">
        <v>0</v>
      </c>
      <c r="I69" s="43">
        <v>0</v>
      </c>
      <c r="J69" s="90"/>
    </row>
    <row r="70" spans="1:20" ht="60" customHeight="1" x14ac:dyDescent="0.25">
      <c r="A70" s="94"/>
      <c r="B70" s="94"/>
      <c r="C70" s="44" t="s">
        <v>45</v>
      </c>
      <c r="D70" s="30">
        <f t="shared" si="2"/>
        <v>0</v>
      </c>
      <c r="E70" s="44">
        <v>0</v>
      </c>
      <c r="F70" s="44">
        <v>0</v>
      </c>
      <c r="G70" s="43">
        <v>0</v>
      </c>
      <c r="H70" s="43">
        <v>0</v>
      </c>
      <c r="I70" s="43">
        <v>0</v>
      </c>
      <c r="J70" s="90"/>
    </row>
    <row r="71" spans="1:20" ht="18.75" customHeight="1" x14ac:dyDescent="0.25">
      <c r="A71" s="95" t="s">
        <v>61</v>
      </c>
      <c r="B71" s="90" t="s">
        <v>7</v>
      </c>
      <c r="C71" s="43" t="s">
        <v>10</v>
      </c>
      <c r="D71" s="29">
        <f t="shared" si="2"/>
        <v>225</v>
      </c>
      <c r="E71" s="18">
        <v>45</v>
      </c>
      <c r="F71" s="10">
        <v>180</v>
      </c>
      <c r="G71" s="43">
        <v>0</v>
      </c>
      <c r="H71" s="43">
        <v>0</v>
      </c>
      <c r="I71" s="43">
        <v>0</v>
      </c>
      <c r="J71" s="90" t="s">
        <v>55</v>
      </c>
    </row>
    <row r="72" spans="1:20" ht="82.5" customHeight="1" x14ac:dyDescent="0.25">
      <c r="A72" s="95"/>
      <c r="B72" s="90"/>
      <c r="C72" s="43" t="s">
        <v>8</v>
      </c>
      <c r="D72" s="29">
        <f t="shared" si="2"/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90"/>
    </row>
    <row r="73" spans="1:20" ht="43.5" customHeight="1" x14ac:dyDescent="0.25">
      <c r="A73" s="95"/>
      <c r="B73" s="90"/>
      <c r="C73" s="43" t="s">
        <v>45</v>
      </c>
      <c r="D73" s="29">
        <f t="shared" si="2"/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90"/>
      <c r="K73" s="89"/>
      <c r="L73" s="68"/>
      <c r="M73" s="68"/>
      <c r="N73" s="68"/>
      <c r="O73" s="68"/>
      <c r="P73" s="4"/>
      <c r="Q73" s="4"/>
      <c r="R73" s="4"/>
      <c r="S73" s="4"/>
      <c r="T73" s="4"/>
    </row>
    <row r="74" spans="1:20" ht="43.5" customHeight="1" x14ac:dyDescent="0.25">
      <c r="A74" s="90" t="s">
        <v>94</v>
      </c>
      <c r="B74" s="90" t="s">
        <v>7</v>
      </c>
      <c r="C74" s="43" t="s">
        <v>10</v>
      </c>
      <c r="D74" s="29">
        <f t="shared" si="2"/>
        <v>1543.76</v>
      </c>
      <c r="E74" s="16">
        <v>148.52000000000001</v>
      </c>
      <c r="F74" s="44">
        <v>0</v>
      </c>
      <c r="G74" s="44">
        <v>569.1</v>
      </c>
      <c r="H74" s="43">
        <v>826.14</v>
      </c>
      <c r="I74" s="43">
        <v>0</v>
      </c>
      <c r="J74" s="90" t="s">
        <v>55</v>
      </c>
      <c r="O74" s="1" t="s">
        <v>95</v>
      </c>
    </row>
    <row r="75" spans="1:20" ht="70.5" customHeight="1" x14ac:dyDescent="0.25">
      <c r="A75" s="90"/>
      <c r="B75" s="90"/>
      <c r="C75" s="43" t="s">
        <v>8</v>
      </c>
      <c r="D75" s="29">
        <f t="shared" si="2"/>
        <v>0</v>
      </c>
      <c r="E75" s="43">
        <v>0</v>
      </c>
      <c r="F75" s="43">
        <v>0</v>
      </c>
      <c r="G75" s="43">
        <v>0</v>
      </c>
      <c r="H75" s="67">
        <v>0</v>
      </c>
      <c r="I75" s="43">
        <v>0</v>
      </c>
      <c r="J75" s="90"/>
      <c r="O75" s="75" t="s">
        <v>115</v>
      </c>
      <c r="P75" s="75"/>
      <c r="Q75" s="75"/>
      <c r="R75" s="75"/>
    </row>
    <row r="76" spans="1:20" ht="168" customHeight="1" x14ac:dyDescent="0.25">
      <c r="A76" s="90"/>
      <c r="B76" s="90"/>
      <c r="C76" s="43" t="s">
        <v>45</v>
      </c>
      <c r="D76" s="29">
        <f t="shared" si="2"/>
        <v>0</v>
      </c>
      <c r="E76" s="43">
        <v>0</v>
      </c>
      <c r="F76" s="43">
        <v>0</v>
      </c>
      <c r="G76" s="43">
        <v>0</v>
      </c>
      <c r="H76" s="67">
        <v>0</v>
      </c>
      <c r="I76" s="43">
        <v>0</v>
      </c>
      <c r="J76" s="90"/>
      <c r="O76" s="75" t="s">
        <v>116</v>
      </c>
      <c r="P76" s="75"/>
      <c r="Q76" s="75"/>
      <c r="R76" s="75"/>
    </row>
    <row r="77" spans="1:20" ht="35.25" customHeight="1" x14ac:dyDescent="0.25">
      <c r="A77" s="91" t="s">
        <v>73</v>
      </c>
      <c r="B77" s="90" t="s">
        <v>7</v>
      </c>
      <c r="C77" s="43" t="s">
        <v>10</v>
      </c>
      <c r="D77" s="29">
        <f t="shared" si="2"/>
        <v>431.3</v>
      </c>
      <c r="E77" s="14">
        <v>0</v>
      </c>
      <c r="F77" s="44">
        <v>431.3</v>
      </c>
      <c r="G77" s="43">
        <v>0</v>
      </c>
      <c r="H77" s="43">
        <v>0</v>
      </c>
      <c r="I77" s="43">
        <v>0</v>
      </c>
      <c r="J77" s="90" t="s">
        <v>55</v>
      </c>
      <c r="O77" s="75" t="s">
        <v>72</v>
      </c>
      <c r="P77" s="75"/>
      <c r="Q77" s="75"/>
    </row>
    <row r="78" spans="1:20" ht="71.25" customHeight="1" x14ac:dyDescent="0.25">
      <c r="A78" s="91"/>
      <c r="B78" s="90"/>
      <c r="C78" s="43" t="s">
        <v>8</v>
      </c>
      <c r="D78" s="29">
        <f t="shared" si="2"/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90"/>
    </row>
    <row r="79" spans="1:20" ht="39" customHeight="1" x14ac:dyDescent="0.25">
      <c r="A79" s="91"/>
      <c r="B79" s="90"/>
      <c r="C79" s="43" t="s">
        <v>45</v>
      </c>
      <c r="D79" s="15">
        <f t="shared" si="2"/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90"/>
      <c r="L79" s="5"/>
    </row>
    <row r="80" spans="1:20" ht="33.75" customHeight="1" x14ac:dyDescent="0.25">
      <c r="A80" s="76" t="s">
        <v>16</v>
      </c>
      <c r="B80" s="76"/>
      <c r="C80" s="36" t="s">
        <v>13</v>
      </c>
      <c r="D80" s="26">
        <f>D81+D82+D83</f>
        <v>970212.7300000001</v>
      </c>
      <c r="E80" s="26">
        <f>E81+E82+E83</f>
        <v>165368.82999999999</v>
      </c>
      <c r="F80" s="26">
        <f t="shared" ref="F80:I80" si="3">F81+F82+F83</f>
        <v>182476.62</v>
      </c>
      <c r="G80" s="26">
        <f t="shared" si="3"/>
        <v>195263.38</v>
      </c>
      <c r="H80" s="26">
        <f>H81+H82+H83+H84</f>
        <v>227633.97</v>
      </c>
      <c r="I80" s="26">
        <f t="shared" si="3"/>
        <v>202280.97</v>
      </c>
      <c r="J80" s="70"/>
      <c r="L80" s="5"/>
    </row>
    <row r="81" spans="1:24" ht="32.25" customHeight="1" x14ac:dyDescent="0.25">
      <c r="A81" s="77"/>
      <c r="B81" s="77"/>
      <c r="C81" s="36" t="s">
        <v>10</v>
      </c>
      <c r="D81" s="26">
        <f>E81+F81+G81+H81+I81</f>
        <v>302403.80000000005</v>
      </c>
      <c r="E81" s="26">
        <f>E45+E54+E62+E64+E74+E46+E71+E77+E47+E48+E68+E61+E58</f>
        <v>51504.649999999994</v>
      </c>
      <c r="F81" s="26">
        <f>F45+F54+F62+F64+F74+F46+F71+F77+F47+F48+F68+F61+F58</f>
        <v>61601.060000000005</v>
      </c>
      <c r="G81" s="26">
        <f>G45+G54+G62+G64+G74+G46+G71+G77+G47+G48+G68+G61+G58</f>
        <v>66346.48</v>
      </c>
      <c r="H81" s="26">
        <f>H45+H54+H62+H64+H74+H46+H71+H77+H47+H48+H68+H61+H58+H75+H76</f>
        <v>63192.639999999999</v>
      </c>
      <c r="I81" s="26">
        <f>I45+I54+I62+I64+I74+I46+I71+I77+I47+I48+I68+I61+I58+I67</f>
        <v>59758.97</v>
      </c>
      <c r="J81" s="70"/>
      <c r="L81" s="5"/>
    </row>
    <row r="82" spans="1:24" ht="34.5" customHeight="1" x14ac:dyDescent="0.25">
      <c r="A82" s="77"/>
      <c r="B82" s="77"/>
      <c r="C82" s="36" t="s">
        <v>8</v>
      </c>
      <c r="D82" s="26">
        <f t="shared" ref="D82:D84" si="4">E82+F82+G82+H82+I82</f>
        <v>666815.68000000005</v>
      </c>
      <c r="E82" s="26">
        <f>E50+E52+E57</f>
        <v>112870.93</v>
      </c>
      <c r="F82" s="26">
        <f>F50+F52+F57</f>
        <v>120875.56</v>
      </c>
      <c r="G82" s="26">
        <f>G50+G52+G57+G49+G53</f>
        <v>128916.90000000001</v>
      </c>
      <c r="H82" s="26">
        <f>H50+H52+H57+H59+H53</f>
        <v>161630.29</v>
      </c>
      <c r="I82" s="26">
        <f>I50+I52+I57+I59+I53</f>
        <v>142522</v>
      </c>
      <c r="J82" s="70"/>
      <c r="L82" s="5"/>
    </row>
    <row r="83" spans="1:24" ht="45.75" customHeight="1" x14ac:dyDescent="0.25">
      <c r="A83" s="77"/>
      <c r="B83" s="77"/>
      <c r="C83" s="36" t="s">
        <v>45</v>
      </c>
      <c r="D83" s="26">
        <f t="shared" si="4"/>
        <v>993.25</v>
      </c>
      <c r="E83" s="36">
        <f>E66</f>
        <v>993.25</v>
      </c>
      <c r="F83" s="36">
        <f>F66</f>
        <v>0</v>
      </c>
      <c r="G83" s="36">
        <f>G66</f>
        <v>0</v>
      </c>
      <c r="H83" s="36">
        <f>H66</f>
        <v>0</v>
      </c>
      <c r="I83" s="36">
        <f>I66</f>
        <v>0</v>
      </c>
      <c r="J83" s="70"/>
      <c r="L83" s="5"/>
    </row>
    <row r="84" spans="1:24" ht="45.75" customHeight="1" x14ac:dyDescent="0.25">
      <c r="A84" s="78"/>
      <c r="B84" s="78"/>
      <c r="C84" s="51" t="s">
        <v>118</v>
      </c>
      <c r="D84" s="26">
        <f t="shared" si="4"/>
        <v>2811.04</v>
      </c>
      <c r="E84" s="51">
        <v>0</v>
      </c>
      <c r="F84" s="51">
        <v>0</v>
      </c>
      <c r="G84" s="51">
        <v>0</v>
      </c>
      <c r="H84" s="51">
        <f>H60</f>
        <v>2811.04</v>
      </c>
      <c r="I84" s="51">
        <f>I60</f>
        <v>0</v>
      </c>
      <c r="J84" s="51"/>
      <c r="L84" s="5"/>
    </row>
    <row r="85" spans="1:24" ht="36" customHeight="1" x14ac:dyDescent="0.25">
      <c r="A85" s="74" t="s">
        <v>34</v>
      </c>
      <c r="B85" s="74"/>
      <c r="C85" s="74"/>
      <c r="D85" s="74"/>
      <c r="E85" s="74"/>
      <c r="F85" s="74"/>
      <c r="G85" s="74"/>
      <c r="H85" s="74"/>
      <c r="I85" s="74"/>
      <c r="J85" s="74"/>
    </row>
    <row r="86" spans="1:24" ht="30.75" customHeight="1" x14ac:dyDescent="0.25">
      <c r="A86" s="88" t="s">
        <v>35</v>
      </c>
      <c r="B86" s="88"/>
      <c r="C86" s="88"/>
      <c r="D86" s="88"/>
      <c r="E86" s="88"/>
      <c r="F86" s="88"/>
      <c r="G86" s="88"/>
      <c r="H86" s="88"/>
      <c r="I86" s="88"/>
      <c r="J86" s="88"/>
    </row>
    <row r="87" spans="1:24" ht="159.75" customHeight="1" x14ac:dyDescent="0.25">
      <c r="A87" s="12" t="s">
        <v>9</v>
      </c>
      <c r="B87" s="10" t="s">
        <v>7</v>
      </c>
      <c r="C87" s="10" t="s">
        <v>10</v>
      </c>
      <c r="D87" s="42">
        <f>E87+F87+G87+H87+I87</f>
        <v>66359.7</v>
      </c>
      <c r="E87" s="10">
        <v>11285.34</v>
      </c>
      <c r="F87" s="10">
        <v>13260.39</v>
      </c>
      <c r="G87" s="44">
        <v>14530.02</v>
      </c>
      <c r="H87" s="44">
        <v>14007.78</v>
      </c>
      <c r="I87" s="44">
        <v>13276.17</v>
      </c>
      <c r="J87" s="43" t="s">
        <v>55</v>
      </c>
      <c r="O87" s="73"/>
      <c r="P87" s="73"/>
      <c r="Q87" s="73"/>
      <c r="R87" s="73"/>
    </row>
    <row r="88" spans="1:24" s="3" customFormat="1" ht="123.75" customHeight="1" x14ac:dyDescent="0.25">
      <c r="A88" s="11" t="s">
        <v>52</v>
      </c>
      <c r="B88" s="10" t="s">
        <v>7</v>
      </c>
      <c r="C88" s="10" t="s">
        <v>10</v>
      </c>
      <c r="D88" s="42">
        <f>E88+F88+G88+H88+I88</f>
        <v>832.13</v>
      </c>
      <c r="E88" s="10">
        <v>39</v>
      </c>
      <c r="F88" s="44">
        <v>630.5</v>
      </c>
      <c r="G88" s="44">
        <v>162.63</v>
      </c>
      <c r="H88" s="44">
        <v>0</v>
      </c>
      <c r="I88" s="39">
        <v>0</v>
      </c>
      <c r="J88" s="43" t="s">
        <v>56</v>
      </c>
      <c r="O88" s="80" t="s">
        <v>96</v>
      </c>
      <c r="P88" s="80"/>
      <c r="Q88" s="80"/>
      <c r="R88" s="80"/>
      <c r="S88" s="20"/>
      <c r="T88" s="20"/>
      <c r="U88" s="20"/>
      <c r="V88" s="20"/>
      <c r="W88" s="20"/>
      <c r="X88" s="20"/>
    </row>
    <row r="89" spans="1:24" s="3" customFormat="1" ht="151.5" customHeight="1" x14ac:dyDescent="0.25">
      <c r="A89" s="8" t="s">
        <v>58</v>
      </c>
      <c r="B89" s="43" t="s">
        <v>7</v>
      </c>
      <c r="C89" s="43" t="s">
        <v>10</v>
      </c>
      <c r="D89" s="42">
        <f t="shared" ref="D89" si="5">E89+F89+G89+H89+I89</f>
        <v>18.28</v>
      </c>
      <c r="E89" s="43">
        <v>0</v>
      </c>
      <c r="F89" s="10">
        <v>18.28</v>
      </c>
      <c r="G89" s="43">
        <v>0</v>
      </c>
      <c r="H89" s="43">
        <v>0</v>
      </c>
      <c r="I89" s="43">
        <v>0</v>
      </c>
      <c r="J89" s="43" t="s">
        <v>56</v>
      </c>
      <c r="O89" s="32"/>
      <c r="P89" s="32"/>
      <c r="Q89" s="32"/>
      <c r="R89" s="32"/>
      <c r="S89" s="20"/>
      <c r="T89" s="20"/>
      <c r="U89" s="20"/>
      <c r="V89" s="20"/>
      <c r="W89" s="20"/>
      <c r="X89" s="20"/>
    </row>
    <row r="90" spans="1:24" ht="31.5" customHeight="1" x14ac:dyDescent="0.25">
      <c r="A90" s="81" t="s">
        <v>33</v>
      </c>
      <c r="B90" s="81"/>
      <c r="C90" s="81"/>
      <c r="D90" s="81"/>
      <c r="E90" s="81"/>
      <c r="F90" s="81"/>
      <c r="G90" s="81"/>
      <c r="H90" s="81"/>
      <c r="I90" s="81"/>
      <c r="J90" s="81"/>
    </row>
    <row r="91" spans="1:24" ht="133.5" customHeight="1" x14ac:dyDescent="0.25">
      <c r="A91" s="10" t="s">
        <v>80</v>
      </c>
      <c r="B91" s="10" t="s">
        <v>7</v>
      </c>
      <c r="C91" s="10" t="s">
        <v>10</v>
      </c>
      <c r="D91" s="42">
        <f>E91+F91+G91+H91+I91</f>
        <v>347.48</v>
      </c>
      <c r="E91" s="10">
        <v>0</v>
      </c>
      <c r="F91" s="10">
        <v>65</v>
      </c>
      <c r="G91" s="44">
        <v>212.48</v>
      </c>
      <c r="H91" s="10">
        <v>70</v>
      </c>
      <c r="I91" s="10">
        <v>0</v>
      </c>
      <c r="J91" s="10" t="s">
        <v>55</v>
      </c>
      <c r="K91" s="82"/>
      <c r="L91" s="83"/>
      <c r="M91" s="83"/>
      <c r="N91" s="83"/>
      <c r="O91" s="6" t="s">
        <v>85</v>
      </c>
      <c r="P91" s="6"/>
      <c r="Q91" s="6"/>
    </row>
    <row r="92" spans="1:24" ht="40.5" customHeight="1" x14ac:dyDescent="0.25">
      <c r="A92" s="79" t="s">
        <v>36</v>
      </c>
      <c r="B92" s="79"/>
      <c r="C92" s="79"/>
      <c r="D92" s="79"/>
      <c r="E92" s="79"/>
      <c r="F92" s="79"/>
      <c r="G92" s="79"/>
      <c r="H92" s="79"/>
      <c r="I92" s="79"/>
      <c r="J92" s="79"/>
      <c r="K92" s="6"/>
      <c r="L92" s="6"/>
      <c r="M92" s="6"/>
    </row>
    <row r="93" spans="1:24" ht="129" customHeight="1" x14ac:dyDescent="0.25">
      <c r="A93" s="8" t="s">
        <v>17</v>
      </c>
      <c r="B93" s="43" t="s">
        <v>7</v>
      </c>
      <c r="C93" s="43" t="s">
        <v>8</v>
      </c>
      <c r="D93" s="42">
        <f>E93+F93+G93+H93+I93</f>
        <v>13637.119999999999</v>
      </c>
      <c r="E93" s="43">
        <v>2500</v>
      </c>
      <c r="F93" s="43">
        <v>2578</v>
      </c>
      <c r="G93" s="44">
        <v>2429</v>
      </c>
      <c r="H93" s="44">
        <v>3065.06</v>
      </c>
      <c r="I93" s="44">
        <v>3065.06</v>
      </c>
      <c r="J93" s="43" t="s">
        <v>55</v>
      </c>
    </row>
    <row r="94" spans="1:24" ht="130.5" customHeight="1" x14ac:dyDescent="0.25">
      <c r="A94" s="8" t="s">
        <v>37</v>
      </c>
      <c r="B94" s="43" t="s">
        <v>7</v>
      </c>
      <c r="C94" s="43" t="s">
        <v>10</v>
      </c>
      <c r="D94" s="42">
        <f t="shared" ref="D94:D96" si="6">E94+F94+G94+H94+I94</f>
        <v>3531.42</v>
      </c>
      <c r="E94" s="10">
        <v>695.57</v>
      </c>
      <c r="F94" s="10">
        <v>848.9</v>
      </c>
      <c r="G94" s="44">
        <v>1002.9</v>
      </c>
      <c r="H94" s="44">
        <v>984.05</v>
      </c>
      <c r="I94" s="44">
        <v>0</v>
      </c>
      <c r="J94" s="43" t="s">
        <v>55</v>
      </c>
    </row>
    <row r="95" spans="1:24" ht="40.5" customHeight="1" x14ac:dyDescent="0.25">
      <c r="A95" s="84" t="s">
        <v>62</v>
      </c>
      <c r="B95" s="85"/>
      <c r="C95" s="85"/>
      <c r="D95" s="85"/>
      <c r="E95" s="85"/>
      <c r="F95" s="85"/>
      <c r="G95" s="85"/>
      <c r="H95" s="85"/>
      <c r="I95" s="85"/>
      <c r="J95" s="86"/>
    </row>
    <row r="96" spans="1:24" ht="123" customHeight="1" x14ac:dyDescent="0.25">
      <c r="A96" s="8" t="s">
        <v>63</v>
      </c>
      <c r="B96" s="43" t="s">
        <v>7</v>
      </c>
      <c r="C96" s="43" t="s">
        <v>10</v>
      </c>
      <c r="D96" s="42">
        <f t="shared" si="6"/>
        <v>689.68</v>
      </c>
      <c r="E96" s="43">
        <v>142.19999999999999</v>
      </c>
      <c r="F96" s="10">
        <v>208</v>
      </c>
      <c r="G96" s="44">
        <v>178.98</v>
      </c>
      <c r="H96" s="43">
        <v>160.5</v>
      </c>
      <c r="I96" s="43">
        <v>0</v>
      </c>
      <c r="J96" s="43" t="s">
        <v>56</v>
      </c>
      <c r="O96" s="87" t="s">
        <v>111</v>
      </c>
      <c r="P96" s="87"/>
      <c r="Q96" s="87"/>
    </row>
    <row r="97" spans="1:19" ht="37.200000000000003" customHeight="1" x14ac:dyDescent="0.25">
      <c r="A97" s="79" t="s">
        <v>44</v>
      </c>
      <c r="B97" s="79"/>
      <c r="C97" s="79"/>
      <c r="D97" s="79"/>
      <c r="E97" s="79"/>
      <c r="F97" s="79"/>
      <c r="G97" s="79"/>
      <c r="H97" s="79"/>
      <c r="I97" s="79"/>
      <c r="J97" s="79"/>
      <c r="O97" s="40"/>
      <c r="P97" s="40"/>
      <c r="Q97" s="40"/>
    </row>
    <row r="98" spans="1:19" ht="198.6" customHeight="1" x14ac:dyDescent="0.25">
      <c r="A98" s="8" t="s">
        <v>97</v>
      </c>
      <c r="B98" s="43" t="s">
        <v>57</v>
      </c>
      <c r="C98" s="43" t="s">
        <v>10</v>
      </c>
      <c r="D98" s="42">
        <f>E98+F98+G98+H98+I98</f>
        <v>140.12</v>
      </c>
      <c r="E98" s="43">
        <v>0</v>
      </c>
      <c r="F98" s="10">
        <v>38</v>
      </c>
      <c r="G98" s="44">
        <v>62.12</v>
      </c>
      <c r="H98" s="13">
        <v>40</v>
      </c>
      <c r="I98" s="9">
        <v>0</v>
      </c>
      <c r="J98" s="43" t="s">
        <v>56</v>
      </c>
      <c r="O98" s="40"/>
      <c r="P98" s="40"/>
      <c r="Q98" s="40"/>
    </row>
    <row r="99" spans="1:19" ht="108.75" customHeight="1" x14ac:dyDescent="0.25">
      <c r="A99" s="69" t="s">
        <v>18</v>
      </c>
      <c r="B99" s="70"/>
      <c r="C99" s="36" t="s">
        <v>13</v>
      </c>
      <c r="D99" s="36">
        <f>D100+D101</f>
        <v>85555.93</v>
      </c>
      <c r="E99" s="36">
        <f>E100+E101</f>
        <v>14662.11</v>
      </c>
      <c r="F99" s="36">
        <f t="shared" ref="F99:I99" si="7">F100+F101</f>
        <v>17647.07</v>
      </c>
      <c r="G99" s="26">
        <f t="shared" si="7"/>
        <v>18578.129999999997</v>
      </c>
      <c r="H99" s="26">
        <f t="shared" si="7"/>
        <v>18327.39</v>
      </c>
      <c r="I99" s="26">
        <f t="shared" si="7"/>
        <v>16341.23</v>
      </c>
      <c r="J99" s="71"/>
      <c r="O99" s="40"/>
      <c r="P99" s="40"/>
      <c r="Q99" s="40"/>
    </row>
    <row r="100" spans="1:19" ht="29.25" customHeight="1" x14ac:dyDescent="0.25">
      <c r="A100" s="69"/>
      <c r="B100" s="70"/>
      <c r="C100" s="36" t="s">
        <v>10</v>
      </c>
      <c r="D100" s="36">
        <f>E100+F100+G100+H100+I100</f>
        <v>71918.81</v>
      </c>
      <c r="E100" s="36">
        <f>E87+E94+E96+E88+E91+E89</f>
        <v>12162.11</v>
      </c>
      <c r="F100" s="36">
        <f>F87+F94+F96+F88+F91+F89+F98</f>
        <v>15069.07</v>
      </c>
      <c r="G100" s="26">
        <f t="shared" ref="G100:I100" si="8">G87+G94+G96+G88+G91+G89+G98</f>
        <v>16149.13</v>
      </c>
      <c r="H100" s="26">
        <f t="shared" si="8"/>
        <v>15262.33</v>
      </c>
      <c r="I100" s="26">
        <f t="shared" si="8"/>
        <v>13276.17</v>
      </c>
      <c r="J100" s="71"/>
    </row>
    <row r="101" spans="1:19" ht="42.75" customHeight="1" x14ac:dyDescent="0.25">
      <c r="A101" s="69"/>
      <c r="B101" s="70"/>
      <c r="C101" s="36" t="s">
        <v>8</v>
      </c>
      <c r="D101" s="26">
        <f>E101+F101+G101+H101+I101</f>
        <v>13637.119999999999</v>
      </c>
      <c r="E101" s="26">
        <f>E93</f>
        <v>2500</v>
      </c>
      <c r="F101" s="26">
        <f t="shared" ref="F101:I101" si="9">F93</f>
        <v>2578</v>
      </c>
      <c r="G101" s="26">
        <f t="shared" si="9"/>
        <v>2429</v>
      </c>
      <c r="H101" s="26">
        <f t="shared" si="9"/>
        <v>3065.06</v>
      </c>
      <c r="I101" s="26">
        <f t="shared" si="9"/>
        <v>3065.06</v>
      </c>
      <c r="J101" s="71"/>
      <c r="K101" s="72"/>
      <c r="L101" s="73"/>
      <c r="M101" s="73"/>
      <c r="N101" s="73"/>
    </row>
    <row r="102" spans="1:19" ht="51.75" customHeight="1" x14ac:dyDescent="0.25">
      <c r="A102" s="74" t="s">
        <v>38</v>
      </c>
      <c r="B102" s="74"/>
      <c r="C102" s="74"/>
      <c r="D102" s="74"/>
      <c r="E102" s="74"/>
      <c r="F102" s="74"/>
      <c r="G102" s="74"/>
      <c r="H102" s="74"/>
      <c r="I102" s="74"/>
      <c r="J102" s="74"/>
    </row>
    <row r="103" spans="1:19" ht="36" customHeight="1" x14ac:dyDescent="0.25">
      <c r="A103" s="74" t="s">
        <v>39</v>
      </c>
      <c r="B103" s="74"/>
      <c r="C103" s="74"/>
      <c r="D103" s="74"/>
      <c r="E103" s="74"/>
      <c r="F103" s="74"/>
      <c r="G103" s="74"/>
      <c r="H103" s="74"/>
      <c r="I103" s="74"/>
      <c r="J103" s="74"/>
    </row>
    <row r="104" spans="1:19" ht="90" x14ac:dyDescent="0.25">
      <c r="A104" s="8" t="s">
        <v>58</v>
      </c>
      <c r="B104" s="17" t="s">
        <v>7</v>
      </c>
      <c r="C104" s="17" t="s">
        <v>10</v>
      </c>
      <c r="D104" s="25">
        <f>E104+F104+G104+H104+I104</f>
        <v>442.45000000000005</v>
      </c>
      <c r="E104" s="25">
        <v>60</v>
      </c>
      <c r="F104" s="10">
        <v>119.98</v>
      </c>
      <c r="G104" s="44">
        <v>96.47</v>
      </c>
      <c r="H104" s="34">
        <v>166</v>
      </c>
      <c r="I104" s="25">
        <v>0</v>
      </c>
      <c r="J104" s="8" t="s">
        <v>27</v>
      </c>
      <c r="O104" s="6" t="s">
        <v>112</v>
      </c>
      <c r="P104" s="6"/>
      <c r="Q104" s="6"/>
      <c r="R104" s="6"/>
    </row>
    <row r="105" spans="1:19" ht="121.5" customHeight="1" x14ac:dyDescent="0.25">
      <c r="A105" s="70" t="s">
        <v>19</v>
      </c>
      <c r="B105" s="71"/>
      <c r="C105" s="36" t="s">
        <v>13</v>
      </c>
      <c r="D105" s="36">
        <f>D106+D107</f>
        <v>442.45000000000005</v>
      </c>
      <c r="E105" s="26">
        <f>E106+E107</f>
        <v>60</v>
      </c>
      <c r="F105" s="36">
        <f t="shared" ref="F105:I105" si="10">F106+F107</f>
        <v>119.98</v>
      </c>
      <c r="G105" s="36">
        <f t="shared" si="10"/>
        <v>96.47</v>
      </c>
      <c r="H105" s="26">
        <f t="shared" si="10"/>
        <v>166</v>
      </c>
      <c r="I105" s="26">
        <f t="shared" si="10"/>
        <v>0</v>
      </c>
      <c r="J105" s="71"/>
    </row>
    <row r="106" spans="1:19" ht="73.5" customHeight="1" x14ac:dyDescent="0.25">
      <c r="A106" s="70"/>
      <c r="B106" s="71"/>
      <c r="C106" s="36" t="s">
        <v>10</v>
      </c>
      <c r="D106" s="26">
        <f>E106+F106+G106+H106+I106</f>
        <v>442.45000000000005</v>
      </c>
      <c r="E106" s="26">
        <f>E104</f>
        <v>60</v>
      </c>
      <c r="F106" s="36">
        <f t="shared" ref="F106:I106" si="11">F104</f>
        <v>119.98</v>
      </c>
      <c r="G106" s="36">
        <f t="shared" si="11"/>
        <v>96.47</v>
      </c>
      <c r="H106" s="26">
        <f t="shared" si="11"/>
        <v>166</v>
      </c>
      <c r="I106" s="26">
        <f t="shared" si="11"/>
        <v>0</v>
      </c>
      <c r="J106" s="71"/>
    </row>
    <row r="107" spans="1:19" s="3" customFormat="1" ht="30" customHeight="1" x14ac:dyDescent="0.25">
      <c r="A107" s="70"/>
      <c r="B107" s="71"/>
      <c r="C107" s="36" t="s">
        <v>8</v>
      </c>
      <c r="D107" s="36">
        <f>E107+F107+G107+H107</f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71"/>
    </row>
    <row r="108" spans="1:19" ht="17.399999999999999" x14ac:dyDescent="0.25">
      <c r="A108" s="74" t="s">
        <v>20</v>
      </c>
      <c r="B108" s="74"/>
      <c r="C108" s="74"/>
      <c r="D108" s="74"/>
      <c r="E108" s="74"/>
      <c r="F108" s="74"/>
      <c r="G108" s="74"/>
      <c r="H108" s="74"/>
      <c r="I108" s="74"/>
      <c r="J108" s="74"/>
    </row>
    <row r="109" spans="1:19" ht="126.6" customHeight="1" x14ac:dyDescent="0.25">
      <c r="A109" s="8" t="s">
        <v>21</v>
      </c>
      <c r="B109" s="43" t="s">
        <v>7</v>
      </c>
      <c r="C109" s="43" t="s">
        <v>10</v>
      </c>
      <c r="D109" s="41">
        <f>E109+F109+G109+H109+I109</f>
        <v>13480.53</v>
      </c>
      <c r="E109" s="10">
        <v>2319.65</v>
      </c>
      <c r="F109" s="44">
        <v>2466.35</v>
      </c>
      <c r="G109" s="44">
        <v>2661.93</v>
      </c>
      <c r="H109" s="44">
        <v>2894.74</v>
      </c>
      <c r="I109" s="44">
        <v>3137.86</v>
      </c>
      <c r="J109" s="8" t="s">
        <v>40</v>
      </c>
      <c r="O109" s="75"/>
      <c r="P109" s="75"/>
      <c r="Q109" s="75"/>
    </row>
    <row r="110" spans="1:19" ht="114" customHeight="1" x14ac:dyDescent="0.25">
      <c r="A110" s="8" t="s">
        <v>22</v>
      </c>
      <c r="B110" s="43" t="s">
        <v>7</v>
      </c>
      <c r="C110" s="43" t="s">
        <v>10</v>
      </c>
      <c r="D110" s="41">
        <f t="shared" ref="D110:D114" si="12">E110+F110+G110+H110+I110</f>
        <v>49378.28</v>
      </c>
      <c r="E110" s="10">
        <v>9414.17</v>
      </c>
      <c r="F110" s="10">
        <v>9495.8799999999992</v>
      </c>
      <c r="G110" s="44">
        <v>10061.200000000001</v>
      </c>
      <c r="H110" s="44">
        <v>10134.19</v>
      </c>
      <c r="I110" s="44">
        <v>10272.84</v>
      </c>
      <c r="J110" s="8" t="s">
        <v>27</v>
      </c>
      <c r="O110" s="6"/>
      <c r="P110" s="6"/>
      <c r="Q110" s="6"/>
      <c r="R110" s="6"/>
    </row>
    <row r="111" spans="1:19" ht="101.25" customHeight="1" x14ac:dyDescent="0.25">
      <c r="A111" s="8" t="s">
        <v>59</v>
      </c>
      <c r="B111" s="43" t="s">
        <v>7</v>
      </c>
      <c r="C111" s="43" t="s">
        <v>10</v>
      </c>
      <c r="D111" s="41">
        <f t="shared" si="12"/>
        <v>758.21</v>
      </c>
      <c r="E111" s="10">
        <v>0</v>
      </c>
      <c r="F111" s="10">
        <v>197.69</v>
      </c>
      <c r="G111" s="44">
        <v>270.52</v>
      </c>
      <c r="H111" s="44">
        <v>290</v>
      </c>
      <c r="I111" s="44">
        <v>0</v>
      </c>
      <c r="J111" s="8" t="s">
        <v>27</v>
      </c>
      <c r="O111" s="68"/>
      <c r="P111" s="68"/>
      <c r="Q111" s="68"/>
      <c r="R111" s="68"/>
      <c r="S111" s="4"/>
    </row>
    <row r="112" spans="1:19" ht="100.95" customHeight="1" x14ac:dyDescent="0.25">
      <c r="A112" s="8" t="s">
        <v>60</v>
      </c>
      <c r="B112" s="43" t="s">
        <v>7</v>
      </c>
      <c r="C112" s="43" t="s">
        <v>10</v>
      </c>
      <c r="D112" s="41">
        <f t="shared" si="12"/>
        <v>4.5</v>
      </c>
      <c r="E112" s="10">
        <v>0</v>
      </c>
      <c r="F112" s="10">
        <v>4.5</v>
      </c>
      <c r="G112" s="43">
        <v>0</v>
      </c>
      <c r="H112" s="43">
        <v>0</v>
      </c>
      <c r="I112" s="43">
        <v>0</v>
      </c>
      <c r="J112" s="8" t="s">
        <v>27</v>
      </c>
    </row>
    <row r="113" spans="1:14" ht="198.6" customHeight="1" x14ac:dyDescent="0.25">
      <c r="A113" s="8" t="s">
        <v>23</v>
      </c>
      <c r="B113" s="43" t="s">
        <v>7</v>
      </c>
      <c r="C113" s="43" t="s">
        <v>8</v>
      </c>
      <c r="D113" s="41">
        <f t="shared" si="12"/>
        <v>20148</v>
      </c>
      <c r="E113" s="10">
        <v>3181</v>
      </c>
      <c r="F113" s="10">
        <v>3180</v>
      </c>
      <c r="G113" s="44">
        <v>3339</v>
      </c>
      <c r="H113" s="44">
        <v>5224</v>
      </c>
      <c r="I113" s="44">
        <v>5224</v>
      </c>
      <c r="J113" s="8" t="s">
        <v>27</v>
      </c>
    </row>
    <row r="114" spans="1:14" ht="124.8" customHeight="1" x14ac:dyDescent="0.25">
      <c r="A114" s="12" t="s">
        <v>93</v>
      </c>
      <c r="B114" s="10" t="s">
        <v>101</v>
      </c>
      <c r="C114" s="43" t="s">
        <v>8</v>
      </c>
      <c r="D114" s="29">
        <f t="shared" si="12"/>
        <v>5100</v>
      </c>
      <c r="E114" s="10">
        <v>0</v>
      </c>
      <c r="F114" s="13">
        <v>0</v>
      </c>
      <c r="G114" s="44">
        <v>0</v>
      </c>
      <c r="H114" s="44">
        <v>2550</v>
      </c>
      <c r="I114" s="44">
        <v>2550</v>
      </c>
      <c r="J114" s="43" t="s">
        <v>55</v>
      </c>
    </row>
    <row r="115" spans="1:14" ht="48.75" customHeight="1" x14ac:dyDescent="0.25">
      <c r="A115" s="69" t="s">
        <v>24</v>
      </c>
      <c r="B115" s="70"/>
      <c r="C115" s="36" t="s">
        <v>13</v>
      </c>
      <c r="D115" s="36">
        <f>D116+D117</f>
        <v>88869.52</v>
      </c>
      <c r="E115" s="36">
        <f>E116+E117</f>
        <v>14914.82</v>
      </c>
      <c r="F115" s="36">
        <f t="shared" ref="F115:I115" si="13">F116+F117</f>
        <v>15344.42</v>
      </c>
      <c r="G115" s="36">
        <f t="shared" si="13"/>
        <v>16332.650000000001</v>
      </c>
      <c r="H115" s="36">
        <f t="shared" si="13"/>
        <v>21092.93</v>
      </c>
      <c r="I115" s="36">
        <f t="shared" si="13"/>
        <v>21184.7</v>
      </c>
      <c r="J115" s="71"/>
    </row>
    <row r="116" spans="1:14" ht="33" customHeight="1" x14ac:dyDescent="0.25">
      <c r="A116" s="69"/>
      <c r="B116" s="70"/>
      <c r="C116" s="36" t="s">
        <v>10</v>
      </c>
      <c r="D116" s="36">
        <f>E116+F116+G116+H116+I116</f>
        <v>63621.520000000004</v>
      </c>
      <c r="E116" s="36">
        <f>E110+E109+E111+E112</f>
        <v>11733.82</v>
      </c>
      <c r="F116" s="36">
        <f>F110+F109+F111+F112</f>
        <v>12164.42</v>
      </c>
      <c r="G116" s="36">
        <f>G110+G109+G111+G112</f>
        <v>12993.650000000001</v>
      </c>
      <c r="H116" s="26">
        <f>H110+H109+H111+H112</f>
        <v>13318.93</v>
      </c>
      <c r="I116" s="26">
        <f>I110+I109+I111+I112</f>
        <v>13410.7</v>
      </c>
      <c r="J116" s="71"/>
    </row>
    <row r="117" spans="1:14" ht="30" customHeight="1" x14ac:dyDescent="0.25">
      <c r="A117" s="69"/>
      <c r="B117" s="70"/>
      <c r="C117" s="36" t="s">
        <v>8</v>
      </c>
      <c r="D117" s="26">
        <f>E117+F117+G117+H117+I117</f>
        <v>25248</v>
      </c>
      <c r="E117" s="26">
        <f>E113</f>
        <v>3181</v>
      </c>
      <c r="F117" s="26">
        <f>F113</f>
        <v>3180</v>
      </c>
      <c r="G117" s="26">
        <f>G113</f>
        <v>3339</v>
      </c>
      <c r="H117" s="26">
        <f>H113+H114</f>
        <v>7774</v>
      </c>
      <c r="I117" s="26">
        <f>I113+I114</f>
        <v>7774</v>
      </c>
      <c r="J117" s="71"/>
      <c r="K117" s="72"/>
      <c r="L117" s="73"/>
      <c r="M117" s="73"/>
      <c r="N117" s="73"/>
    </row>
    <row r="118" spans="1:14" ht="27" customHeight="1" x14ac:dyDescent="0.25">
      <c r="A118" s="76" t="s">
        <v>25</v>
      </c>
      <c r="B118" s="76" t="s">
        <v>119</v>
      </c>
      <c r="C118" s="36" t="s">
        <v>13</v>
      </c>
      <c r="D118" s="26">
        <f>E118+F118+G118+H118+I118</f>
        <v>1532718.87</v>
      </c>
      <c r="E118" s="26">
        <f>E119+E120+E121</f>
        <v>258256.97</v>
      </c>
      <c r="F118" s="36">
        <f t="shared" ref="F118:I118" si="14">F119+F120+F121</f>
        <v>282898.92000000004</v>
      </c>
      <c r="G118" s="36">
        <f t="shared" si="14"/>
        <v>305983.42</v>
      </c>
      <c r="H118" s="26">
        <f>H119+H120+H121+H122</f>
        <v>360517.21</v>
      </c>
      <c r="I118" s="26">
        <f t="shared" si="14"/>
        <v>325062.34999999998</v>
      </c>
      <c r="J118" s="71"/>
    </row>
    <row r="119" spans="1:14" ht="38.25" customHeight="1" x14ac:dyDescent="0.25">
      <c r="A119" s="77"/>
      <c r="B119" s="77"/>
      <c r="C119" s="36" t="s">
        <v>10</v>
      </c>
      <c r="D119" s="26">
        <f t="shared" ref="D119:D122" si="15">E119+F119+G119+H119+I119</f>
        <v>598411.06000000006</v>
      </c>
      <c r="E119" s="36">
        <f t="shared" ref="E119:I120" si="16">E41+E81+E100+E106+E116</f>
        <v>103194.79000000001</v>
      </c>
      <c r="F119" s="36">
        <f t="shared" si="16"/>
        <v>118557.16</v>
      </c>
      <c r="G119" s="36">
        <f t="shared" si="16"/>
        <v>128269.60999999999</v>
      </c>
      <c r="H119" s="26">
        <f t="shared" si="16"/>
        <v>127047.20999999999</v>
      </c>
      <c r="I119" s="26">
        <f t="shared" si="16"/>
        <v>121342.29</v>
      </c>
      <c r="J119" s="71"/>
    </row>
    <row r="120" spans="1:14" ht="26.25" customHeight="1" x14ac:dyDescent="0.25">
      <c r="A120" s="77"/>
      <c r="B120" s="77"/>
      <c r="C120" s="36" t="s">
        <v>8</v>
      </c>
      <c r="D120" s="26">
        <f t="shared" si="15"/>
        <v>930503.52</v>
      </c>
      <c r="E120" s="26">
        <f t="shared" si="16"/>
        <v>154068.93</v>
      </c>
      <c r="F120" s="26">
        <f t="shared" si="16"/>
        <v>164341.76000000001</v>
      </c>
      <c r="G120" s="26">
        <f t="shared" si="16"/>
        <v>177713.81</v>
      </c>
      <c r="H120" s="26">
        <f t="shared" si="16"/>
        <v>230658.96000000002</v>
      </c>
      <c r="I120" s="26">
        <f t="shared" si="16"/>
        <v>203720.06</v>
      </c>
      <c r="J120" s="71"/>
    </row>
    <row r="121" spans="1:14" ht="50.25" customHeight="1" x14ac:dyDescent="0.25">
      <c r="A121" s="77"/>
      <c r="B121" s="77"/>
      <c r="C121" s="36" t="s">
        <v>45</v>
      </c>
      <c r="D121" s="26">
        <f t="shared" si="15"/>
        <v>993.25</v>
      </c>
      <c r="E121" s="36">
        <f>E83</f>
        <v>993.25</v>
      </c>
      <c r="F121" s="36">
        <f t="shared" ref="F121:I121" si="17">F83</f>
        <v>0</v>
      </c>
      <c r="G121" s="36">
        <f t="shared" si="17"/>
        <v>0</v>
      </c>
      <c r="H121" s="36">
        <f t="shared" si="17"/>
        <v>0</v>
      </c>
      <c r="I121" s="36">
        <f t="shared" si="17"/>
        <v>0</v>
      </c>
      <c r="J121" s="71"/>
    </row>
    <row r="122" spans="1:14" ht="33" customHeight="1" x14ac:dyDescent="0.25">
      <c r="A122" s="78"/>
      <c r="B122" s="78"/>
      <c r="C122" s="58" t="s">
        <v>118</v>
      </c>
      <c r="D122" s="26">
        <f t="shared" si="15"/>
        <v>2811.04</v>
      </c>
      <c r="E122" s="58">
        <v>0</v>
      </c>
      <c r="F122" s="58">
        <v>0</v>
      </c>
      <c r="G122" s="58">
        <v>0</v>
      </c>
      <c r="H122" s="58">
        <f>H84</f>
        <v>2811.04</v>
      </c>
      <c r="I122" s="58">
        <f>I84</f>
        <v>0</v>
      </c>
      <c r="J122" s="58"/>
    </row>
  </sheetData>
  <mergeCells count="105">
    <mergeCell ref="A13:J13"/>
    <mergeCell ref="A15:A16"/>
    <mergeCell ref="B15:B16"/>
    <mergeCell ref="C15:C16"/>
    <mergeCell ref="D15:D16"/>
    <mergeCell ref="E15:I15"/>
    <mergeCell ref="J15:J16"/>
    <mergeCell ref="F1:J1"/>
    <mergeCell ref="F5:J5"/>
    <mergeCell ref="F8:J8"/>
    <mergeCell ref="F9:J9"/>
    <mergeCell ref="F10:J10"/>
    <mergeCell ref="F11:I11"/>
    <mergeCell ref="A22:J22"/>
    <mergeCell ref="O23:Q23"/>
    <mergeCell ref="A24:J24"/>
    <mergeCell ref="O26:Q26"/>
    <mergeCell ref="K30:N30"/>
    <mergeCell ref="O30:Q30"/>
    <mergeCell ref="A17:J17"/>
    <mergeCell ref="A18:J18"/>
    <mergeCell ref="K20:N20"/>
    <mergeCell ref="O20:Q20"/>
    <mergeCell ref="K21:N21"/>
    <mergeCell ref="O21:R21"/>
    <mergeCell ref="K38:N38"/>
    <mergeCell ref="O38:Q38"/>
    <mergeCell ref="O39:Q39"/>
    <mergeCell ref="A40:A42"/>
    <mergeCell ref="J40:J42"/>
    <mergeCell ref="A43:J43"/>
    <mergeCell ref="A31:J31"/>
    <mergeCell ref="A33:J33"/>
    <mergeCell ref="K35:N35"/>
    <mergeCell ref="O36:Q36"/>
    <mergeCell ref="K37:N37"/>
    <mergeCell ref="O37:Q37"/>
    <mergeCell ref="O34:Q34"/>
    <mergeCell ref="A51:J51"/>
    <mergeCell ref="O54:Q54"/>
    <mergeCell ref="A55:J55"/>
    <mergeCell ref="A56:J56"/>
    <mergeCell ref="O57:R57"/>
    <mergeCell ref="O58:Q58"/>
    <mergeCell ref="A44:J44"/>
    <mergeCell ref="K45:N45"/>
    <mergeCell ref="O45:Q45"/>
    <mergeCell ref="K46:N46"/>
    <mergeCell ref="O46:R46"/>
    <mergeCell ref="O48:Q48"/>
    <mergeCell ref="A68:A70"/>
    <mergeCell ref="B68:B70"/>
    <mergeCell ref="J68:J70"/>
    <mergeCell ref="A71:A73"/>
    <mergeCell ref="B71:B73"/>
    <mergeCell ref="J71:J73"/>
    <mergeCell ref="O61:P61"/>
    <mergeCell ref="K62:N62"/>
    <mergeCell ref="O62:R62"/>
    <mergeCell ref="A63:J63"/>
    <mergeCell ref="A64:A66"/>
    <mergeCell ref="J64:J66"/>
    <mergeCell ref="O64:Q64"/>
    <mergeCell ref="J80:J83"/>
    <mergeCell ref="A85:J85"/>
    <mergeCell ref="A86:J86"/>
    <mergeCell ref="O87:R87"/>
    <mergeCell ref="K73:O73"/>
    <mergeCell ref="A74:A76"/>
    <mergeCell ref="B74:B76"/>
    <mergeCell ref="J74:J76"/>
    <mergeCell ref="A77:A79"/>
    <mergeCell ref="B77:B79"/>
    <mergeCell ref="J77:J79"/>
    <mergeCell ref="O77:Q77"/>
    <mergeCell ref="O75:R75"/>
    <mergeCell ref="O76:R76"/>
    <mergeCell ref="B80:B84"/>
    <mergeCell ref="A80:A84"/>
    <mergeCell ref="A97:J97"/>
    <mergeCell ref="A99:A101"/>
    <mergeCell ref="B99:B101"/>
    <mergeCell ref="J99:J101"/>
    <mergeCell ref="K101:N101"/>
    <mergeCell ref="A102:J102"/>
    <mergeCell ref="O88:R88"/>
    <mergeCell ref="A90:J90"/>
    <mergeCell ref="K91:N91"/>
    <mergeCell ref="A92:J92"/>
    <mergeCell ref="A95:J95"/>
    <mergeCell ref="O96:Q96"/>
    <mergeCell ref="O111:R111"/>
    <mergeCell ref="A115:A117"/>
    <mergeCell ref="B115:B117"/>
    <mergeCell ref="J115:J117"/>
    <mergeCell ref="K117:N117"/>
    <mergeCell ref="J118:J121"/>
    <mergeCell ref="A103:J103"/>
    <mergeCell ref="A105:A107"/>
    <mergeCell ref="B105:B107"/>
    <mergeCell ref="J105:J107"/>
    <mergeCell ref="A108:J108"/>
    <mergeCell ref="O109:Q109"/>
    <mergeCell ref="A118:A122"/>
    <mergeCell ref="B118:B122"/>
  </mergeCells>
  <pageMargins left="0.78740157480314965" right="0.19685039370078741" top="0.39370078740157483" bottom="0.19685039370078741" header="8.0314960629921259" footer="0.19685039370078741"/>
  <pageSetup paperSize="9" scale="60" fitToHeight="20" orientation="landscape" r:id="rId1"/>
  <rowBreaks count="4" manualBreakCount="4">
    <brk id="86" max="13" man="1"/>
    <brk id="94" max="16383" man="1"/>
    <brk id="104" max="13" man="1"/>
    <brk id="11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№ 4  пров.фин.</vt:lpstr>
      <vt:lpstr>'2019 № 4  пров.фин.'!Область_печати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economist5</cp:lastModifiedBy>
  <cp:lastPrinted>2019-06-14T05:13:03Z</cp:lastPrinted>
  <dcterms:created xsi:type="dcterms:W3CDTF">2016-03-20T11:38:56Z</dcterms:created>
  <dcterms:modified xsi:type="dcterms:W3CDTF">2019-06-24T05:39:25Z</dcterms:modified>
</cp:coreProperties>
</file>